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<sst xmlns="http://schemas.openxmlformats.org/spreadsheetml/2006/main" count="84" uniqueCount="81">
  <si>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</si>
  <si>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</si>
  <si>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</si>
  <si>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</si>
  <si>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</si>
  <si>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</si>
  <si>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</si>
  <si>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</si>
  <si>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</si>
  <si>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</si>
  <si>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</si>
  <si>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</si>
  <si>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</si>
  <si>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</si>
  <si>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</si>
  <si>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</si>
  <si>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</si>
  <si>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</si>
  <si>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</si>
  <si>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</si>
  <si>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</si>
  <si>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</si>
  <si>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</si>
  <si>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</si>
  <si>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</si>
  <si>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</si>
  <si>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</si>
  <si>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</si>
  <si>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</si>
  <si>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</si>
  <si>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</si>
  <si>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</si>
  <si>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</si>
  <si>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</si>
  <si>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</si>
  <si>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</si>
  <si>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</si>
  <si>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</si>
  <si>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</si>
  <si>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</si>
  <si>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</si>
  <si>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</si>
  <si>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</si>
  <si>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</si>
  <si>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</si>
  <si>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</si>
  <si>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</si>
  <si>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</si>
  <si>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</si>
  <si>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</si>
  <si>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</si>
  <si>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</si>
  <si>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</si>
  <si>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</si>
  <si>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</si>
  <si>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</si>
  <si>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</si>
  <si>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</si>
  <si>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</si>
  <si>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</si>
  <si>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</si>
  <si>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</si>
  <si>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</si>
  <si>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</si>
  <si>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</si>
  <si>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</si>
  <si>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</si>
  <si>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</si>
  <si>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17/02/22 - VENCIMENTO 24/02/22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</si>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</sst>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376058</v>
      </c>
      <c r="C7" s="9">
        <f t="shared" si="0"/>
        <v>269953</v>
      </c>
      <c r="D7" s="9">
        <f t="shared" si="0"/>
        <v>261617</v>
      </c>
      <c r="E7" s="9">
        <f t="shared" si="0"/>
        <v>60383</v>
      </c>
      <c r="F7" s="9">
        <f t="shared" si="0"/>
        <v>213289</v>
      </c>
      <c r="G7" s="9">
        <f t="shared" si="0"/>
        <v>341552</v>
      </c>
      <c r="H7" s="9">
        <f t="shared" si="0"/>
        <v>41849</v>
      </c>
      <c r="I7" s="9">
        <f t="shared" si="0"/>
        <v>263120</v>
      </c>
      <c r="J7" s="9">
        <f t="shared" si="0"/>
        <v>222957</v>
      </c>
      <c r="K7" s="9">
        <f t="shared" si="0"/>
        <v>345013</v>
      </c>
      <c r="L7" s="9">
        <f t="shared" si="0"/>
        <v>250935</v>
      </c>
      <c r="M7" s="9">
        <f t="shared" si="0"/>
        <v>124460</v>
      </c>
      <c r="N7" s="9">
        <f t="shared" si="0"/>
        <v>78459</v>
      </c>
      <c r="O7" s="9">
        <f t="shared" si="0"/>
        <v>2849645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16166</v>
      </c>
      <c r="C8" s="11">
        <f t="shared" si="1"/>
        <v>16757</v>
      </c>
      <c r="D8" s="11">
        <f t="shared" si="1"/>
        <v>10681</v>
      </c>
      <c r="E8" s="11">
        <f t="shared" si="1"/>
        <v>2313</v>
      </c>
      <c r="F8" s="11">
        <f t="shared" si="1"/>
        <v>8510</v>
      </c>
      <c r="G8" s="11">
        <f t="shared" si="1"/>
        <v>13255</v>
      </c>
      <c r="H8" s="11">
        <f t="shared" si="1"/>
        <v>2331</v>
      </c>
      <c r="I8" s="11">
        <f t="shared" si="1"/>
        <v>16070</v>
      </c>
      <c r="J8" s="11">
        <f t="shared" si="1"/>
        <v>11396</v>
      </c>
      <c r="K8" s="11">
        <f t="shared" si="1"/>
        <v>10151</v>
      </c>
      <c r="L8" s="11">
        <f t="shared" si="1"/>
        <v>7750</v>
      </c>
      <c r="M8" s="11">
        <f t="shared" si="1"/>
        <v>5734</v>
      </c>
      <c r="N8" s="11">
        <f t="shared" si="1"/>
        <v>4774</v>
      </c>
      <c r="O8" s="11">
        <f t="shared" si="1"/>
        <v>125888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16166</v>
      </c>
      <c r="C9" s="11">
        <v>16757</v>
      </c>
      <c r="D9" s="11">
        <v>10681</v>
      </c>
      <c r="E9" s="11">
        <v>2313</v>
      </c>
      <c r="F9" s="11">
        <v>8510</v>
      </c>
      <c r="G9" s="11">
        <v>13255</v>
      </c>
      <c r="H9" s="11">
        <v>2331</v>
      </c>
      <c r="I9" s="11">
        <v>16066</v>
      </c>
      <c r="J9" s="11">
        <v>11396</v>
      </c>
      <c r="K9" s="11">
        <v>10138</v>
      </c>
      <c r="L9" s="11">
        <v>7749</v>
      </c>
      <c r="M9" s="11">
        <v>5730</v>
      </c>
      <c r="N9" s="11">
        <v>4758</v>
      </c>
      <c r="O9" s="11">
        <f>SUM(B9:N9)</f>
        <v>125850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13</v>
      </c>
      <c r="L10" s="13">
        <v>1</v>
      </c>
      <c r="M10" s="13">
        <v>4</v>
      </c>
      <c r="N10" s="13">
        <v>16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359892</v>
      </c>
      <c r="C11" s="13">
        <v>253196</v>
      </c>
      <c r="D11" s="13">
        <v>250936</v>
      </c>
      <c r="E11" s="13">
        <v>58070</v>
      </c>
      <c r="F11" s="13">
        <v>204779</v>
      </c>
      <c r="G11" s="13">
        <v>328297</v>
      </c>
      <c r="H11" s="13">
        <v>39518</v>
      </c>
      <c r="I11" s="13">
        <v>247050</v>
      </c>
      <c r="J11" s="13">
        <v>211561</v>
      </c>
      <c r="K11" s="13">
        <v>334862</v>
      </c>
      <c r="L11" s="13">
        <v>243185</v>
      </c>
      <c r="M11" s="13">
        <v>118726</v>
      </c>
      <c r="N11" s="13">
        <v>73685</v>
      </c>
      <c r="O11" s="11">
        <f>SUM(B11:N11)</f>
        <v>2723757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1.217728181630057</v>
      </c>
      <c r="C16" s="19">
        <v>1.243479307524366</v>
      </c>
      <c r="D16" s="19">
        <v>1.222560903441669</v>
      </c>
      <c r="E16" s="19">
        <v>0.969183917657086</v>
      </c>
      <c r="F16" s="19">
        <v>1.392234885738256</v>
      </c>
      <c r="G16" s="19">
        <v>1.511239053642787</v>
      </c>
      <c r="H16" s="19">
        <v>1.701545038034697</v>
      </c>
      <c r="I16" s="19">
        <v>1.255843733456421</v>
      </c>
      <c r="J16" s="19">
        <v>1.294145903261036</v>
      </c>
      <c r="K16" s="19">
        <v>1.137253717455785</v>
      </c>
      <c r="L16" s="19">
        <v>1.212597613812208</v>
      </c>
      <c r="M16" s="19">
        <v>1.251686004297819</v>
      </c>
      <c r="N16" s="19">
        <v>1.15172515300907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SUM(B19:B29)</f>
        <v>1260450.4899999998</v>
      </c>
      <c r="C18" s="24">
        <f aca="true" t="shared" si="2" ref="C18:N18">SUM(C19:C29)</f>
        <v>932765.89</v>
      </c>
      <c r="D18" s="24">
        <f t="shared" si="2"/>
        <v>765057.9</v>
      </c>
      <c r="E18" s="24">
        <f t="shared" si="2"/>
        <v>246215.68999999997</v>
      </c>
      <c r="F18" s="24">
        <f t="shared" si="2"/>
        <v>824487.55</v>
      </c>
      <c r="G18" s="24">
        <f t="shared" si="2"/>
        <v>1202263.2399999998</v>
      </c>
      <c r="H18" s="24">
        <f t="shared" si="2"/>
        <v>216141.18999999997</v>
      </c>
      <c r="I18" s="24">
        <f t="shared" si="2"/>
        <v>919037.5900000001</v>
      </c>
      <c r="J18" s="24">
        <f t="shared" si="2"/>
        <v>793285.99</v>
      </c>
      <c r="K18" s="24">
        <f t="shared" si="2"/>
        <v>1045774.1100000001</v>
      </c>
      <c r="L18" s="24">
        <f t="shared" si="2"/>
        <v>926481.5300000001</v>
      </c>
      <c r="M18" s="24">
        <f t="shared" si="2"/>
        <v>544140.6500000001</v>
      </c>
      <c r="N18" s="24">
        <f t="shared" si="2"/>
        <v>283742.07</v>
      </c>
      <c r="O18" s="24">
        <f>O19+O20+O21+O22+O23+O25+O26+O29</f>
        <v>9939952.010000002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941385.99</v>
      </c>
      <c r="C19" s="30">
        <f aca="true" t="shared" si="3" ref="C19:N19">ROUND((C13+C14)*C7,2)</f>
        <v>698098.46</v>
      </c>
      <c r="D19" s="30">
        <f t="shared" si="3"/>
        <v>593347.36</v>
      </c>
      <c r="E19" s="30">
        <f t="shared" si="3"/>
        <v>233953.93</v>
      </c>
      <c r="F19" s="30">
        <f t="shared" si="3"/>
        <v>560694.12</v>
      </c>
      <c r="G19" s="30">
        <f t="shared" si="3"/>
        <v>738742.82</v>
      </c>
      <c r="H19" s="30">
        <f t="shared" si="3"/>
        <v>121529.5</v>
      </c>
      <c r="I19" s="30">
        <f t="shared" si="3"/>
        <v>675639.54</v>
      </c>
      <c r="J19" s="30">
        <f t="shared" si="3"/>
        <v>575831.04</v>
      </c>
      <c r="K19" s="30">
        <f t="shared" si="3"/>
        <v>842280.24</v>
      </c>
      <c r="L19" s="30">
        <f t="shared" si="3"/>
        <v>697524.02</v>
      </c>
      <c r="M19" s="30">
        <f t="shared" si="3"/>
        <v>399217.9</v>
      </c>
      <c r="N19" s="30">
        <f t="shared" si="3"/>
        <v>227319.26</v>
      </c>
      <c r="O19" s="30">
        <f>SUM(B19:N19)</f>
        <v>7305564.180000002</v>
      </c>
    </row>
    <row r="20" spans="1:23" ht="18.75" customHeight="1">
      <c r="A20" s="26" t="s">
        <v>35</v>
      </c>
      <c r="B20" s="30">
        <f>IF(B16&lt;&gt;0,ROUND((B16-1)*B19,2),0)</f>
        <v>204966.26</v>
      </c>
      <c r="C20" s="30">
        <f aca="true" t="shared" si="4" ref="C20:N20">IF(C16&lt;&gt;0,ROUND((C16-1)*C19,2),0)</f>
        <v>169972.53</v>
      </c>
      <c r="D20" s="30">
        <f t="shared" si="4"/>
        <v>132055.92</v>
      </c>
      <c r="E20" s="30">
        <f t="shared" si="4"/>
        <v>-7209.54</v>
      </c>
      <c r="F20" s="30">
        <f t="shared" si="4"/>
        <v>219923.79</v>
      </c>
      <c r="G20" s="30">
        <f t="shared" si="4"/>
        <v>377674.18</v>
      </c>
      <c r="H20" s="30">
        <f t="shared" si="4"/>
        <v>85258.42</v>
      </c>
      <c r="I20" s="30">
        <f t="shared" si="4"/>
        <v>172858.14</v>
      </c>
      <c r="J20" s="30">
        <f t="shared" si="4"/>
        <v>169378.34</v>
      </c>
      <c r="K20" s="30">
        <f t="shared" si="4"/>
        <v>115606.09</v>
      </c>
      <c r="L20" s="30">
        <f t="shared" si="4"/>
        <v>148291.94</v>
      </c>
      <c r="M20" s="30">
        <f t="shared" si="4"/>
        <v>100477.56</v>
      </c>
      <c r="N20" s="30">
        <f t="shared" si="4"/>
        <v>34490.05</v>
      </c>
      <c r="O20" s="30">
        <f aca="true" t="shared" si="5" ref="O19:O29">SUM(B20:N20)</f>
        <v>1923743.6800000004</v>
      </c>
      <c r="W20" s="62"/>
    </row>
    <row r="21" spans="1:15" ht="18.75" customHeight="1">
      <c r="A21" s="26" t="s">
        <v>36</v>
      </c>
      <c r="B21" s="30">
        <v>56199.65</v>
      </c>
      <c r="C21" s="30">
        <v>38752.54</v>
      </c>
      <c r="D21" s="30">
        <v>23332.02</v>
      </c>
      <c r="E21" s="30">
        <v>9832.16</v>
      </c>
      <c r="F21" s="30">
        <v>28595.17</v>
      </c>
      <c r="G21" s="30">
        <v>45370.55</v>
      </c>
      <c r="H21" s="30">
        <v>4397</v>
      </c>
      <c r="I21" s="30">
        <v>31618.37</v>
      </c>
      <c r="J21" s="30">
        <v>31546.97</v>
      </c>
      <c r="K21" s="30">
        <v>48455.67</v>
      </c>
      <c r="L21" s="30">
        <v>41808.76</v>
      </c>
      <c r="M21" s="30">
        <v>20564.65</v>
      </c>
      <c r="N21" s="30">
        <v>12306.32</v>
      </c>
      <c r="O21" s="30">
        <f t="shared" si="5"/>
        <v>392779.8300000001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5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5"/>
        <v>-43404.450000000004</v>
      </c>
    </row>
    <row r="24" spans="1:15" ht="18.75" customHeight="1">
      <c r="A24" s="26" t="s">
        <v>71</v>
      </c>
      <c r="B24" s="30">
        <v>1122.77</v>
      </c>
      <c r="C24" s="30">
        <v>847.86</v>
      </c>
      <c r="D24" s="30">
        <v>685.99</v>
      </c>
      <c r="E24" s="30">
        <v>220.96</v>
      </c>
      <c r="F24" s="30">
        <v>745.09</v>
      </c>
      <c r="G24" s="30">
        <v>1081.66</v>
      </c>
      <c r="H24" s="30">
        <v>192.7</v>
      </c>
      <c r="I24" s="30">
        <v>819.6</v>
      </c>
      <c r="J24" s="30">
        <v>716.83</v>
      </c>
      <c r="K24" s="30">
        <v>937.78</v>
      </c>
      <c r="L24" s="30">
        <v>827.3</v>
      </c>
      <c r="M24" s="30">
        <v>483.02</v>
      </c>
      <c r="N24" s="30">
        <v>251.79</v>
      </c>
      <c r="O24" s="30">
        <f t="shared" si="5"/>
        <v>8933.35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5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5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-77373.70999999999</v>
      </c>
      <c r="C31" s="30">
        <f>+C32+C34+C46+C47+C50-C51</f>
        <v>-78445.43000000001</v>
      </c>
      <c r="D31" s="30">
        <f t="shared" si="6"/>
        <v>-53859.81</v>
      </c>
      <c r="E31" s="30">
        <f t="shared" si="6"/>
        <v>-11405.86</v>
      </c>
      <c r="F31" s="30">
        <f t="shared" si="6"/>
        <v>-41587.16</v>
      </c>
      <c r="G31" s="30">
        <f t="shared" si="6"/>
        <v>-64336.72</v>
      </c>
      <c r="H31" s="30">
        <f t="shared" si="6"/>
        <v>-43700.82</v>
      </c>
      <c r="I31" s="30">
        <f t="shared" si="6"/>
        <v>-75247.87999999999</v>
      </c>
      <c r="J31" s="30">
        <f t="shared" si="6"/>
        <v>-54128.41</v>
      </c>
      <c r="K31" s="30">
        <f t="shared" si="6"/>
        <v>-49821.869999999995</v>
      </c>
      <c r="L31" s="30">
        <f t="shared" si="6"/>
        <v>-38695.94</v>
      </c>
      <c r="M31" s="30">
        <f t="shared" si="6"/>
        <v>-27897.91</v>
      </c>
      <c r="N31" s="30">
        <f t="shared" si="6"/>
        <v>-22335.29</v>
      </c>
      <c r="O31" s="30">
        <f t="shared" si="6"/>
        <v>-638836.81</v>
      </c>
    </row>
    <row r="32" spans="1:15" ht="18.75" customHeight="1">
      <c r="A32" s="26" t="s">
        <v>40</v>
      </c>
      <c r="B32" s="31">
        <f>+B33</f>
        <v>-71130.4</v>
      </c>
      <c r="C32" s="31">
        <f>+C33</f>
        <v>-73730.8</v>
      </c>
      <c r="D32" s="31">
        <f aca="true" t="shared" si="7" ref="D32:O32">+D33</f>
        <v>-46996.4</v>
      </c>
      <c r="E32" s="31">
        <f t="shared" si="7"/>
        <v>-10177.2</v>
      </c>
      <c r="F32" s="31">
        <f t="shared" si="7"/>
        <v>-37444</v>
      </c>
      <c r="G32" s="31">
        <f t="shared" si="7"/>
        <v>-58322</v>
      </c>
      <c r="H32" s="31">
        <f t="shared" si="7"/>
        <v>-10256.4</v>
      </c>
      <c r="I32" s="31">
        <f t="shared" si="7"/>
        <v>-70690.4</v>
      </c>
      <c r="J32" s="31">
        <f t="shared" si="7"/>
        <v>-50142.4</v>
      </c>
      <c r="K32" s="31">
        <f t="shared" si="7"/>
        <v>-44607.2</v>
      </c>
      <c r="L32" s="31">
        <f t="shared" si="7"/>
        <v>-34095.6</v>
      </c>
      <c r="M32" s="31">
        <f t="shared" si="7"/>
        <v>-25212</v>
      </c>
      <c r="N32" s="31">
        <f t="shared" si="7"/>
        <v>-20935.2</v>
      </c>
      <c r="O32" s="31">
        <f t="shared" si="7"/>
        <v>-553740</v>
      </c>
    </row>
    <row r="33" spans="1:26" ht="18.75" customHeight="1">
      <c r="A33" s="27" t="s">
        <v>41</v>
      </c>
      <c r="B33" s="16">
        <f>ROUND((-B9)*$G$3,2)</f>
        <v>-71130.4</v>
      </c>
      <c r="C33" s="16">
        <f aca="true" t="shared" si="8" ref="C33:N33">ROUND((-C9)*$G$3,2)</f>
        <v>-73730.8</v>
      </c>
      <c r="D33" s="16">
        <f t="shared" si="8"/>
        <v>-46996.4</v>
      </c>
      <c r="E33" s="16">
        <f t="shared" si="8"/>
        <v>-10177.2</v>
      </c>
      <c r="F33" s="16">
        <f t="shared" si="8"/>
        <v>-37444</v>
      </c>
      <c r="G33" s="16">
        <f t="shared" si="8"/>
        <v>-58322</v>
      </c>
      <c r="H33" s="16">
        <f t="shared" si="8"/>
        <v>-10256.4</v>
      </c>
      <c r="I33" s="16">
        <f t="shared" si="8"/>
        <v>-70690.4</v>
      </c>
      <c r="J33" s="16">
        <f t="shared" si="8"/>
        <v>-50142.4</v>
      </c>
      <c r="K33" s="16">
        <f t="shared" si="8"/>
        <v>-44607.2</v>
      </c>
      <c r="L33" s="16">
        <f t="shared" si="8"/>
        <v>-34095.6</v>
      </c>
      <c r="M33" s="16">
        <f t="shared" si="8"/>
        <v>-25212</v>
      </c>
      <c r="N33" s="16">
        <f t="shared" si="8"/>
        <v>-20935.2</v>
      </c>
      <c r="O33" s="32">
        <f aca="true" t="shared" si="9" ref="O33:O51">SUM(B33:N33)</f>
        <v>-553740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-6243.31</v>
      </c>
      <c r="C34" s="31">
        <f aca="true" t="shared" si="10" ref="C34:O34">SUM(C35:C44)</f>
        <v>-4714.63</v>
      </c>
      <c r="D34" s="31">
        <f t="shared" si="10"/>
        <v>-3814.56</v>
      </c>
      <c r="E34" s="31">
        <f t="shared" si="10"/>
        <v>-1228.66</v>
      </c>
      <c r="F34" s="31">
        <f t="shared" si="10"/>
        <v>-4143.16</v>
      </c>
      <c r="G34" s="31">
        <f t="shared" si="10"/>
        <v>-6014.72</v>
      </c>
      <c r="H34" s="31">
        <f t="shared" si="10"/>
        <v>-32400.13</v>
      </c>
      <c r="I34" s="31">
        <f t="shared" si="10"/>
        <v>-4557.48</v>
      </c>
      <c r="J34" s="31">
        <f t="shared" si="10"/>
        <v>-3986.01</v>
      </c>
      <c r="K34" s="31">
        <f t="shared" si="10"/>
        <v>-5214.67</v>
      </c>
      <c r="L34" s="31">
        <f t="shared" si="10"/>
        <v>-4600.34</v>
      </c>
      <c r="M34" s="31">
        <f t="shared" si="10"/>
        <v>-2685.91</v>
      </c>
      <c r="N34" s="31">
        <f t="shared" si="10"/>
        <v>-1400.09</v>
      </c>
      <c r="O34" s="31">
        <f t="shared" si="10"/>
        <v>-81003.67000000001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-10442.87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-10442.87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-6243.31</v>
      </c>
      <c r="C43" s="33">
        <v>-4714.63</v>
      </c>
      <c r="D43" s="33">
        <v>-3814.56</v>
      </c>
      <c r="E43" s="33">
        <v>-1228.66</v>
      </c>
      <c r="F43" s="33">
        <v>-4143.16</v>
      </c>
      <c r="G43" s="33">
        <v>-6014.72</v>
      </c>
      <c r="H43" s="33">
        <v>-1071.51</v>
      </c>
      <c r="I43" s="33">
        <v>-4557.48</v>
      </c>
      <c r="J43" s="33">
        <v>-3986.01</v>
      </c>
      <c r="K43" s="33">
        <v>-5214.67</v>
      </c>
      <c r="L43" s="33">
        <v>-4600.34</v>
      </c>
      <c r="M43" s="33">
        <v>-2685.91</v>
      </c>
      <c r="N43" s="33">
        <v>-1400.09</v>
      </c>
      <c r="O43" s="33">
        <f t="shared" si="9"/>
        <v>-49675.05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-20885.75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-20885.75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-3048.85</v>
      </c>
      <c r="E46" s="35">
        <v>0</v>
      </c>
      <c r="F46" s="35">
        <v>0</v>
      </c>
      <c r="G46" s="35">
        <v>0</v>
      </c>
      <c r="H46" s="35">
        <v>-1044.29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-4093.14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1183076.7799999998</v>
      </c>
      <c r="C49" s="36">
        <f t="shared" si="11"/>
        <v>854320.46</v>
      </c>
      <c r="D49" s="36">
        <f t="shared" si="11"/>
        <v>711198.0900000001</v>
      </c>
      <c r="E49" s="36">
        <f t="shared" si="11"/>
        <v>234809.82999999996</v>
      </c>
      <c r="F49" s="36">
        <f t="shared" si="11"/>
        <v>782900.39</v>
      </c>
      <c r="G49" s="36">
        <f t="shared" si="11"/>
        <v>1137926.5199999998</v>
      </c>
      <c r="H49" s="36">
        <f t="shared" si="11"/>
        <v>172440.36999999997</v>
      </c>
      <c r="I49" s="36">
        <f t="shared" si="11"/>
        <v>843789.7100000001</v>
      </c>
      <c r="J49" s="36">
        <f t="shared" si="11"/>
        <v>739157.58</v>
      </c>
      <c r="K49" s="36">
        <f t="shared" si="11"/>
        <v>995952.2400000001</v>
      </c>
      <c r="L49" s="36">
        <f t="shared" si="11"/>
        <v>887785.5900000001</v>
      </c>
      <c r="M49" s="36">
        <f t="shared" si="11"/>
        <v>516242.74000000017</v>
      </c>
      <c r="N49" s="36">
        <f t="shared" si="11"/>
        <v>261406.78</v>
      </c>
      <c r="O49" s="36">
        <f>SUM(B49:N49)</f>
        <v>9321007.08</v>
      </c>
      <c r="P49"/>
      <c r="Q49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8" customHeight="1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1183076.78</v>
      </c>
      <c r="C55" s="51">
        <f t="shared" si="12"/>
        <v>854320.46</v>
      </c>
      <c r="D55" s="51">
        <f t="shared" si="12"/>
        <v>711198.09</v>
      </c>
      <c r="E55" s="51">
        <f t="shared" si="12"/>
        <v>234809.83</v>
      </c>
      <c r="F55" s="51">
        <f t="shared" si="12"/>
        <v>782900.4</v>
      </c>
      <c r="G55" s="51">
        <f t="shared" si="12"/>
        <v>1137926.52</v>
      </c>
      <c r="H55" s="51">
        <f t="shared" si="12"/>
        <v>172440.37</v>
      </c>
      <c r="I55" s="51">
        <f t="shared" si="12"/>
        <v>843789.71</v>
      </c>
      <c r="J55" s="51">
        <f t="shared" si="12"/>
        <v>739157.58</v>
      </c>
      <c r="K55" s="51">
        <f t="shared" si="12"/>
        <v>995952.24</v>
      </c>
      <c r="L55" s="51">
        <f t="shared" si="12"/>
        <v>887785.59</v>
      </c>
      <c r="M55" s="51">
        <f t="shared" si="12"/>
        <v>516242.73</v>
      </c>
      <c r="N55" s="51">
        <f t="shared" si="12"/>
        <v>261406.78</v>
      </c>
      <c r="O55" s="36">
        <f t="shared" si="12"/>
        <v>9321007.08</v>
      </c>
      <c r="Q55"/>
    </row>
    <row r="56" spans="1:18" ht="18.75" customHeight="1">
      <c r="A56" s="26" t="s">
        <v>56</v>
      </c>
      <c r="B56" s="51">
        <v>966160.79</v>
      </c>
      <c r="C56" s="51">
        <v>608014.95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1574175.74</v>
      </c>
      <c r="P56"/>
      <c r="Q56"/>
      <c r="R56" s="43"/>
    </row>
    <row r="57" spans="1:16" ht="18.75" customHeight="1">
      <c r="A57" s="26" t="s">
        <v>57</v>
      </c>
      <c r="B57" s="51">
        <v>216915.99</v>
      </c>
      <c r="C57" s="51">
        <v>246305.51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463221.5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711198.09</v>
      </c>
      <c r="E58" s="52">
        <v>0</v>
      </c>
      <c r="F58" s="52">
        <v>0</v>
      </c>
      <c r="G58" s="52">
        <v>0</v>
      </c>
      <c r="H58" s="51">
        <v>172440.37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883638.46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234809.83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234809.83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782900.4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782900.4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1137926.52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1137926.52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843789.71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843789.71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739157.58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739157.58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995952.24</v>
      </c>
      <c r="L64" s="31">
        <v>887785.59</v>
      </c>
      <c r="M64" s="52">
        <v>0</v>
      </c>
      <c r="N64" s="52">
        <v>0</v>
      </c>
      <c r="O64" s="36">
        <f t="shared" si="13"/>
        <v>1883737.83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516242.73</v>
      </c>
      <c r="N65" s="52">
        <v>0</v>
      </c>
      <c r="O65" s="36">
        <f t="shared" si="13"/>
        <v>516242.73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261406.78</v>
      </c>
      <c r="O66" s="55">
        <f t="shared" si="13"/>
        <v>261406.78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2022-02-23T16:50:55Z</dcterms:modified>
  <cp:category/>
  <cp:version/>
  <cp:contentType/>
  <cp:contentStatus/>
</cp:coreProperties>
</file>