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<sst xmlns="http://schemas.openxmlformats.org/spreadsheetml/2006/main" count="84" uniqueCount="81">
  <si>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</si>
  <si>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</si>
  <si>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</si>
  <si>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</si>
  <si>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</si>
  <si>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</si>
  <si>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</si>
  <si>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</si>
  <si>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</si>
  <si>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</si>
  <si>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</si>
  <si>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</si>
  <si>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</si>
  <si>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</si>
  <si>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</si>
  <si>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</si>
  <si>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</si>
  <si>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</si>
  <si>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</si>
  <si>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</si>
  <si>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</si>
  <si>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</si>
  <si>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</si>
  <si>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</si>
  <si>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</si>
  <si>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</si>
  <si>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</si>
  <si>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</si>
  <si>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</si>
  <si>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</si>
  <si>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</si>
  <si>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</si>
  <si>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</si>
  <si>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</si>
  <si>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</si>
  <si>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</si>
  <si>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</si>
  <si>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</si>
  <si>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</si>
  <si>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</si>
  <si>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</si>
  <si>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</si>
  <si>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</si>
  <si>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</si>
  <si>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</si>
  <si>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</si>
  <si>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</si>
  <si>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</si>
  <si>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</si>
  <si>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</si>
  <si>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</si>
  <si>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</si>
  <si>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</si>
  <si>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</si>
  <si>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</si>
  <si>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</si>
  <si>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</si>
  <si>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</si>
  <si>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</si>
  <si>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</si>
  <si>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</si>
  <si>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</si>
  <si>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</si>
  <si>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</si>
  <si>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</si>
  <si>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</si>
  <si>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</si>
  <si>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</si>
  <si>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16/02/22 - VENCIMENTO 23/02/22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</si>
  <si>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</si>
  <si>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</si>
  <si>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</si>
  <si>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</si>
  <si>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</si>
  <si>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</si>
  <si>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</si>
  <si>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</si>
  <si>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D7.</t>
  </si>
  <si>
    <t>2.1 Tarifa de Remuneração por Passageiro Transportado - Combustível</t>
  </si>
  <si>
    <t>4.10 Remuneração Comunicação de dados por chip</t>
  </si>
  <si>
    <t>5.2.9. Desconto do saldo remanescente de investimento em SMGO"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</si>
</sst>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379287</v>
      </c>
      <c r="C7" s="9">
        <f t="shared" si="0"/>
        <v>271935</v>
      </c>
      <c r="D7" s="9">
        <f t="shared" si="0"/>
        <v>269822</v>
      </c>
      <c r="E7" s="9">
        <f t="shared" si="0"/>
        <v>61925</v>
      </c>
      <c r="F7" s="9">
        <f t="shared" si="0"/>
        <v>215367</v>
      </c>
      <c r="G7" s="9">
        <f t="shared" si="0"/>
        <v>346995</v>
      </c>
      <c r="H7" s="9">
        <f t="shared" si="0"/>
        <v>43285</v>
      </c>
      <c r="I7" s="9">
        <f t="shared" si="0"/>
        <v>273166</v>
      </c>
      <c r="J7" s="9">
        <f t="shared" si="0"/>
        <v>226380</v>
      </c>
      <c r="K7" s="9">
        <f t="shared" si="0"/>
        <v>344940</v>
      </c>
      <c r="L7" s="9">
        <f t="shared" si="0"/>
        <v>256850</v>
      </c>
      <c r="M7" s="9">
        <f t="shared" si="0"/>
        <v>124907</v>
      </c>
      <c r="N7" s="9">
        <f t="shared" si="0"/>
        <v>78348</v>
      </c>
      <c r="O7" s="9">
        <f t="shared" si="0"/>
        <v>2893207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16163</v>
      </c>
      <c r="C8" s="11">
        <f t="shared" si="1"/>
        <v>16890</v>
      </c>
      <c r="D8" s="11">
        <f t="shared" si="1"/>
        <v>10939</v>
      </c>
      <c r="E8" s="11">
        <f t="shared" si="1"/>
        <v>2556</v>
      </c>
      <c r="F8" s="11">
        <f t="shared" si="1"/>
        <v>8755</v>
      </c>
      <c r="G8" s="11">
        <f t="shared" si="1"/>
        <v>13380</v>
      </c>
      <c r="H8" s="11">
        <f t="shared" si="1"/>
        <v>2291</v>
      </c>
      <c r="I8" s="11">
        <f t="shared" si="1"/>
        <v>16580</v>
      </c>
      <c r="J8" s="11">
        <f t="shared" si="1"/>
        <v>11842</v>
      </c>
      <c r="K8" s="11">
        <f t="shared" si="1"/>
        <v>10145</v>
      </c>
      <c r="L8" s="11">
        <f t="shared" si="1"/>
        <v>8049</v>
      </c>
      <c r="M8" s="11">
        <f t="shared" si="1"/>
        <v>5587</v>
      </c>
      <c r="N8" s="11">
        <f t="shared" si="1"/>
        <v>4716</v>
      </c>
      <c r="O8" s="11">
        <f t="shared" si="1"/>
        <v>127893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16163</v>
      </c>
      <c r="C9" s="11">
        <v>16890</v>
      </c>
      <c r="D9" s="11">
        <v>10939</v>
      </c>
      <c r="E9" s="11">
        <v>2556</v>
      </c>
      <c r="F9" s="11">
        <v>8755</v>
      </c>
      <c r="G9" s="11">
        <v>13380</v>
      </c>
      <c r="H9" s="11">
        <v>2291</v>
      </c>
      <c r="I9" s="11">
        <v>16578</v>
      </c>
      <c r="J9" s="11">
        <v>11842</v>
      </c>
      <c r="K9" s="11">
        <v>10134</v>
      </c>
      <c r="L9" s="11">
        <v>8049</v>
      </c>
      <c r="M9" s="11">
        <v>5583</v>
      </c>
      <c r="N9" s="11">
        <v>4695</v>
      </c>
      <c r="O9" s="11">
        <f>SUM(B9:N9)</f>
        <v>127855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11</v>
      </c>
      <c r="L10" s="13">
        <v>0</v>
      </c>
      <c r="M10" s="13">
        <v>4</v>
      </c>
      <c r="N10" s="13">
        <v>21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363124</v>
      </c>
      <c r="C11" s="13">
        <v>255045</v>
      </c>
      <c r="D11" s="13">
        <v>258883</v>
      </c>
      <c r="E11" s="13">
        <v>59369</v>
      </c>
      <c r="F11" s="13">
        <v>206612</v>
      </c>
      <c r="G11" s="13">
        <v>333615</v>
      </c>
      <c r="H11" s="13">
        <v>40994</v>
      </c>
      <c r="I11" s="13">
        <v>256586</v>
      </c>
      <c r="J11" s="13">
        <v>214538</v>
      </c>
      <c r="K11" s="13">
        <v>334795</v>
      </c>
      <c r="L11" s="13">
        <v>248801</v>
      </c>
      <c r="M11" s="13">
        <v>119320</v>
      </c>
      <c r="N11" s="13">
        <v>73632</v>
      </c>
      <c r="O11" s="11">
        <f>SUM(B11:N11)</f>
        <v>2765314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78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1.207040113210857</v>
      </c>
      <c r="C16" s="19">
        <v>1.230648976049409</v>
      </c>
      <c r="D16" s="19">
        <v>1.206549532991526</v>
      </c>
      <c r="E16" s="19">
        <v>0.941479473118425</v>
      </c>
      <c r="F16" s="19">
        <v>1.374506526484778</v>
      </c>
      <c r="G16" s="19">
        <v>1.488615879751496</v>
      </c>
      <c r="H16" s="19">
        <v>1.685872957521321</v>
      </c>
      <c r="I16" s="19">
        <v>1.219439135112646</v>
      </c>
      <c r="J16" s="19">
        <v>1.280898990092815</v>
      </c>
      <c r="K16" s="19">
        <v>1.131423927009324</v>
      </c>
      <c r="L16" s="19">
        <v>1.196602658443482</v>
      </c>
      <c r="M16" s="19">
        <v>1.247906087915092</v>
      </c>
      <c r="N16" s="19">
        <v>1.153067959530009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1260219.0799999998</v>
      </c>
      <c r="C18" s="24">
        <f aca="true" t="shared" si="2" ref="C18:N18">SUM(C19:C29)</f>
        <v>929519.98</v>
      </c>
      <c r="D18" s="24">
        <f t="shared" si="2"/>
        <v>778527.8800000001</v>
      </c>
      <c r="E18" s="24">
        <f t="shared" si="2"/>
        <v>245170.13</v>
      </c>
      <c r="F18" s="24">
        <f t="shared" si="2"/>
        <v>821643.81</v>
      </c>
      <c r="G18" s="24">
        <f t="shared" si="2"/>
        <v>1203142.0299999998</v>
      </c>
      <c r="H18" s="24">
        <f t="shared" si="2"/>
        <v>221515.79999999996</v>
      </c>
      <c r="I18" s="24">
        <f t="shared" si="2"/>
        <v>925469.7100000001</v>
      </c>
      <c r="J18" s="24">
        <f t="shared" si="2"/>
        <v>796454.7900000002</v>
      </c>
      <c r="K18" s="24">
        <f t="shared" si="2"/>
        <v>1039916.73</v>
      </c>
      <c r="L18" s="24">
        <f t="shared" si="2"/>
        <v>935430.15</v>
      </c>
      <c r="M18" s="24">
        <f t="shared" si="2"/>
        <v>544111.9500000001</v>
      </c>
      <c r="N18" s="24">
        <f t="shared" si="2"/>
        <v>283590.71</v>
      </c>
      <c r="O18" s="24">
        <f>O19+O20+O21+O22+O23+O25+O26+O29</f>
        <v>9964810.600000001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949469.15</v>
      </c>
      <c r="C19" s="30">
        <f aca="true" t="shared" si="3" ref="C19:N19">ROUND((C13+C14)*C7,2)</f>
        <v>703223.91</v>
      </c>
      <c r="D19" s="30">
        <f t="shared" si="3"/>
        <v>611956.3</v>
      </c>
      <c r="E19" s="30">
        <f t="shared" si="3"/>
        <v>239928.41</v>
      </c>
      <c r="F19" s="30">
        <f t="shared" si="3"/>
        <v>566156.77</v>
      </c>
      <c r="G19" s="30">
        <f t="shared" si="3"/>
        <v>750515.49</v>
      </c>
      <c r="H19" s="30">
        <f t="shared" si="3"/>
        <v>125699.64</v>
      </c>
      <c r="I19" s="30">
        <f t="shared" si="3"/>
        <v>701435.65</v>
      </c>
      <c r="J19" s="30">
        <f t="shared" si="3"/>
        <v>584671.63</v>
      </c>
      <c r="K19" s="30">
        <f t="shared" si="3"/>
        <v>842102.02</v>
      </c>
      <c r="L19" s="30">
        <f t="shared" si="3"/>
        <v>713965.95</v>
      </c>
      <c r="M19" s="30">
        <f t="shared" si="3"/>
        <v>400651.69</v>
      </c>
      <c r="N19" s="30">
        <f t="shared" si="3"/>
        <v>226997.66</v>
      </c>
      <c r="O19" s="30">
        <f aca="true" t="shared" si="4" ref="O19:O29">SUM(B19:N19)</f>
        <v>7416774.270000001</v>
      </c>
    </row>
    <row r="20" spans="1:23" ht="18.75" customHeight="1">
      <c r="A20" s="26" t="s">
        <v>35</v>
      </c>
      <c r="B20" s="30">
        <f>IF(B16&lt;&gt;0,ROUND((B16-1)*B19,2),0)</f>
        <v>196578.2</v>
      </c>
      <c r="C20" s="30">
        <f aca="true" t="shared" si="5" ref="C20:N20">IF(C16&lt;&gt;0,ROUND((C16-1)*C19,2),0)</f>
        <v>162197.87</v>
      </c>
      <c r="D20" s="30">
        <f t="shared" si="5"/>
        <v>126399.29</v>
      </c>
      <c r="E20" s="30">
        <f t="shared" si="5"/>
        <v>-14040.74</v>
      </c>
      <c r="F20" s="30">
        <f t="shared" si="5"/>
        <v>212029.41</v>
      </c>
      <c r="G20" s="30">
        <f t="shared" si="5"/>
        <v>366713.79</v>
      </c>
      <c r="H20" s="30">
        <f t="shared" si="5"/>
        <v>86213.98</v>
      </c>
      <c r="I20" s="30">
        <f t="shared" si="5"/>
        <v>153922.43</v>
      </c>
      <c r="J20" s="30">
        <f t="shared" si="5"/>
        <v>164233.67</v>
      </c>
      <c r="K20" s="30">
        <f t="shared" si="5"/>
        <v>110672.35</v>
      </c>
      <c r="L20" s="30">
        <f t="shared" si="5"/>
        <v>140367.6</v>
      </c>
      <c r="M20" s="30">
        <f t="shared" si="5"/>
        <v>99323.99</v>
      </c>
      <c r="N20" s="30">
        <f t="shared" si="5"/>
        <v>34746.07</v>
      </c>
      <c r="O20" s="30">
        <f t="shared" si="4"/>
        <v>1839357.9100000001</v>
      </c>
      <c r="W20" s="62"/>
    </row>
    <row r="21" spans="1:15" ht="18.75" customHeight="1">
      <c r="A21" s="26" t="s">
        <v>36</v>
      </c>
      <c r="B21" s="30">
        <v>56275.71</v>
      </c>
      <c r="C21" s="30">
        <v>38160.98</v>
      </c>
      <c r="D21" s="30">
        <v>23839.41</v>
      </c>
      <c r="E21" s="30">
        <v>9643.32</v>
      </c>
      <c r="F21" s="30">
        <v>28188.3</v>
      </c>
      <c r="G21" s="30">
        <v>45437.06</v>
      </c>
      <c r="H21" s="30">
        <v>4640.78</v>
      </c>
      <c r="I21" s="30">
        <v>31184.95</v>
      </c>
      <c r="J21" s="30">
        <v>31017.28</v>
      </c>
      <c r="K21" s="30">
        <v>47717.95</v>
      </c>
      <c r="L21" s="30">
        <v>42232.08</v>
      </c>
      <c r="M21" s="30">
        <v>20258.3</v>
      </c>
      <c r="N21" s="30">
        <v>12217.98</v>
      </c>
      <c r="O21" s="30">
        <f t="shared" si="4"/>
        <v>390814.10000000003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70</v>
      </c>
      <c r="B24" s="30">
        <v>1120.2</v>
      </c>
      <c r="C24" s="30">
        <v>842.72</v>
      </c>
      <c r="D24" s="30">
        <v>696.27</v>
      </c>
      <c r="E24" s="30">
        <v>220.96</v>
      </c>
      <c r="F24" s="30">
        <v>739.95</v>
      </c>
      <c r="G24" s="30">
        <v>1081.66</v>
      </c>
      <c r="H24" s="30">
        <v>197.83</v>
      </c>
      <c r="I24" s="30">
        <v>824.74</v>
      </c>
      <c r="J24" s="30">
        <v>719.4</v>
      </c>
      <c r="K24" s="30">
        <v>930.08</v>
      </c>
      <c r="L24" s="30">
        <v>835.01</v>
      </c>
      <c r="M24" s="30">
        <v>480.45</v>
      </c>
      <c r="N24" s="30">
        <v>254.35</v>
      </c>
      <c r="O24" s="30">
        <f t="shared" si="4"/>
        <v>8943.62</v>
      </c>
    </row>
    <row r="25" spans="1:26" ht="18.75" customHeight="1">
      <c r="A25" s="26" t="s">
        <v>71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79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74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-77346.23</v>
      </c>
      <c r="C31" s="30">
        <f>+C32+C34+C46+C47+C50-C51</f>
        <v>-80071.26</v>
      </c>
      <c r="D31" s="30">
        <f t="shared" si="6"/>
        <v>-55760.17</v>
      </c>
      <c r="E31" s="30">
        <f t="shared" si="6"/>
        <v>-12475.06</v>
      </c>
      <c r="F31" s="30">
        <f t="shared" si="6"/>
        <v>-42636.59</v>
      </c>
      <c r="G31" s="30">
        <f t="shared" si="6"/>
        <v>-64886.72</v>
      </c>
      <c r="H31" s="30">
        <f t="shared" si="6"/>
        <v>-44386.450000000004</v>
      </c>
      <c r="I31" s="30">
        <f t="shared" si="6"/>
        <v>-78202.45</v>
      </c>
      <c r="J31" s="30">
        <f t="shared" si="6"/>
        <v>-56105.090000000004</v>
      </c>
      <c r="K31" s="30">
        <f t="shared" si="6"/>
        <v>-49761.409999999996</v>
      </c>
      <c r="L31" s="30">
        <f t="shared" si="6"/>
        <v>-40058.799999999996</v>
      </c>
      <c r="M31" s="30">
        <f t="shared" si="6"/>
        <v>-27236.82</v>
      </c>
      <c r="N31" s="30">
        <f t="shared" si="6"/>
        <v>-22072.39</v>
      </c>
      <c r="O31" s="30">
        <f t="shared" si="6"/>
        <v>-650999.44</v>
      </c>
    </row>
    <row r="32" spans="1:15" ht="18.75" customHeight="1">
      <c r="A32" s="26" t="s">
        <v>40</v>
      </c>
      <c r="B32" s="31">
        <f>+B33</f>
        <v>-71117.2</v>
      </c>
      <c r="C32" s="31">
        <f>+C33</f>
        <v>-74316</v>
      </c>
      <c r="D32" s="31">
        <f aca="true" t="shared" si="7" ref="D32:O32">+D33</f>
        <v>-48131.6</v>
      </c>
      <c r="E32" s="31">
        <f t="shared" si="7"/>
        <v>-11246.4</v>
      </c>
      <c r="F32" s="31">
        <f t="shared" si="7"/>
        <v>-38522</v>
      </c>
      <c r="G32" s="31">
        <f t="shared" si="7"/>
        <v>-58872</v>
      </c>
      <c r="H32" s="31">
        <f t="shared" si="7"/>
        <v>-10080.4</v>
      </c>
      <c r="I32" s="31">
        <f t="shared" si="7"/>
        <v>-72943.2</v>
      </c>
      <c r="J32" s="31">
        <f t="shared" si="7"/>
        <v>-52104.8</v>
      </c>
      <c r="K32" s="31">
        <f t="shared" si="7"/>
        <v>-44589.6</v>
      </c>
      <c r="L32" s="31">
        <f t="shared" si="7"/>
        <v>-35415.6</v>
      </c>
      <c r="M32" s="31">
        <f t="shared" si="7"/>
        <v>-24565.2</v>
      </c>
      <c r="N32" s="31">
        <f t="shared" si="7"/>
        <v>-20658</v>
      </c>
      <c r="O32" s="31">
        <f t="shared" si="7"/>
        <v>-562562</v>
      </c>
    </row>
    <row r="33" spans="1:26" ht="18.75" customHeight="1">
      <c r="A33" s="27" t="s">
        <v>41</v>
      </c>
      <c r="B33" s="16">
        <f>ROUND((-B9)*$G$3,2)</f>
        <v>-71117.2</v>
      </c>
      <c r="C33" s="16">
        <f aca="true" t="shared" si="8" ref="C33:N33">ROUND((-C9)*$G$3,2)</f>
        <v>-74316</v>
      </c>
      <c r="D33" s="16">
        <f t="shared" si="8"/>
        <v>-48131.6</v>
      </c>
      <c r="E33" s="16">
        <f t="shared" si="8"/>
        <v>-11246.4</v>
      </c>
      <c r="F33" s="16">
        <f t="shared" si="8"/>
        <v>-38522</v>
      </c>
      <c r="G33" s="16">
        <f t="shared" si="8"/>
        <v>-58872</v>
      </c>
      <c r="H33" s="16">
        <f t="shared" si="8"/>
        <v>-10080.4</v>
      </c>
      <c r="I33" s="16">
        <f t="shared" si="8"/>
        <v>-72943.2</v>
      </c>
      <c r="J33" s="16">
        <f t="shared" si="8"/>
        <v>-52104.8</v>
      </c>
      <c r="K33" s="16">
        <f t="shared" si="8"/>
        <v>-44589.6</v>
      </c>
      <c r="L33" s="16">
        <f t="shared" si="8"/>
        <v>-35415.6</v>
      </c>
      <c r="M33" s="16">
        <f t="shared" si="8"/>
        <v>-24565.2</v>
      </c>
      <c r="N33" s="16">
        <f t="shared" si="8"/>
        <v>-20658</v>
      </c>
      <c r="O33" s="32">
        <f aca="true" t="shared" si="9" ref="O33:O51">SUM(B33:N33)</f>
        <v>-562562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-6229.03</v>
      </c>
      <c r="C34" s="31">
        <f aca="true" t="shared" si="10" ref="C34:O34">SUM(C35:C44)</f>
        <v>-5755.26</v>
      </c>
      <c r="D34" s="31">
        <f t="shared" si="10"/>
        <v>-3871.71</v>
      </c>
      <c r="E34" s="31">
        <f t="shared" si="10"/>
        <v>-1228.66</v>
      </c>
      <c r="F34" s="31">
        <f t="shared" si="10"/>
        <v>-4114.59</v>
      </c>
      <c r="G34" s="31">
        <f t="shared" si="10"/>
        <v>-6014.72</v>
      </c>
      <c r="H34" s="31">
        <f t="shared" si="10"/>
        <v>-33234.89</v>
      </c>
      <c r="I34" s="31">
        <f t="shared" si="10"/>
        <v>-5259.25</v>
      </c>
      <c r="J34" s="31">
        <f t="shared" si="10"/>
        <v>-4000.29</v>
      </c>
      <c r="K34" s="31">
        <f t="shared" si="10"/>
        <v>-5171.81</v>
      </c>
      <c r="L34" s="31">
        <f t="shared" si="10"/>
        <v>-4643.2</v>
      </c>
      <c r="M34" s="31">
        <f t="shared" si="10"/>
        <v>-2671.62</v>
      </c>
      <c r="N34" s="31">
        <f t="shared" si="10"/>
        <v>-1414.39</v>
      </c>
      <c r="O34" s="31">
        <f t="shared" si="10"/>
        <v>-83609.41999999998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-10711.6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-10711.6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-1069.2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-673.2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-1742.4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80</v>
      </c>
      <c r="B43" s="33">
        <v>-6229.03</v>
      </c>
      <c r="C43" s="33">
        <v>-4686.06</v>
      </c>
      <c r="D43" s="33">
        <v>-3871.71</v>
      </c>
      <c r="E43" s="33">
        <v>-1228.66</v>
      </c>
      <c r="F43" s="33">
        <v>-4114.59</v>
      </c>
      <c r="G43" s="33">
        <v>-6014.72</v>
      </c>
      <c r="H43" s="33">
        <v>-1100.08</v>
      </c>
      <c r="I43" s="33">
        <v>-4586.05</v>
      </c>
      <c r="J43" s="33">
        <v>-4000.29</v>
      </c>
      <c r="K43" s="33">
        <v>-5171.81</v>
      </c>
      <c r="L43" s="33">
        <v>-4643.2</v>
      </c>
      <c r="M43" s="33">
        <v>-2671.62</v>
      </c>
      <c r="N43" s="33">
        <v>-1414.39</v>
      </c>
      <c r="O43" s="33">
        <f t="shared" si="9"/>
        <v>-49732.20999999999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-21423.21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-21423.21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76</v>
      </c>
      <c r="B46" s="35">
        <v>0</v>
      </c>
      <c r="C46" s="35">
        <v>0</v>
      </c>
      <c r="D46" s="35">
        <v>-3756.86</v>
      </c>
      <c r="E46" s="35">
        <v>0</v>
      </c>
      <c r="F46" s="35">
        <v>0</v>
      </c>
      <c r="G46" s="35">
        <v>0</v>
      </c>
      <c r="H46" s="35">
        <v>-1071.16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-4828.02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1182872.8499999999</v>
      </c>
      <c r="C49" s="36">
        <f t="shared" si="11"/>
        <v>849448.72</v>
      </c>
      <c r="D49" s="36">
        <f t="shared" si="11"/>
        <v>722767.7100000001</v>
      </c>
      <c r="E49" s="36">
        <f t="shared" si="11"/>
        <v>232695.07</v>
      </c>
      <c r="F49" s="36">
        <f t="shared" si="11"/>
        <v>779007.2200000001</v>
      </c>
      <c r="G49" s="36">
        <f t="shared" si="11"/>
        <v>1138255.3099999998</v>
      </c>
      <c r="H49" s="36">
        <f t="shared" si="11"/>
        <v>177129.34999999995</v>
      </c>
      <c r="I49" s="36">
        <f t="shared" si="11"/>
        <v>847267.2600000001</v>
      </c>
      <c r="J49" s="36">
        <f t="shared" si="11"/>
        <v>740349.7000000002</v>
      </c>
      <c r="K49" s="36">
        <f t="shared" si="11"/>
        <v>990155.32</v>
      </c>
      <c r="L49" s="36">
        <f t="shared" si="11"/>
        <v>895371.35</v>
      </c>
      <c r="M49" s="36">
        <f t="shared" si="11"/>
        <v>516875.13000000006</v>
      </c>
      <c r="N49" s="36">
        <f t="shared" si="11"/>
        <v>261518.32</v>
      </c>
      <c r="O49" s="36">
        <f>SUM(B49:N49)</f>
        <v>9333713.31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 s="43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1182872.85</v>
      </c>
      <c r="C55" s="51">
        <f t="shared" si="12"/>
        <v>849448.7200000001</v>
      </c>
      <c r="D55" s="51">
        <f t="shared" si="12"/>
        <v>722767.7</v>
      </c>
      <c r="E55" s="51">
        <f t="shared" si="12"/>
        <v>232695.08</v>
      </c>
      <c r="F55" s="51">
        <f t="shared" si="12"/>
        <v>779007.21</v>
      </c>
      <c r="G55" s="51">
        <f t="shared" si="12"/>
        <v>1138255.3</v>
      </c>
      <c r="H55" s="51">
        <f t="shared" si="12"/>
        <v>177129.36</v>
      </c>
      <c r="I55" s="51">
        <f t="shared" si="12"/>
        <v>847267.27</v>
      </c>
      <c r="J55" s="51">
        <f t="shared" si="12"/>
        <v>740349.7</v>
      </c>
      <c r="K55" s="51">
        <f t="shared" si="12"/>
        <v>990155.33</v>
      </c>
      <c r="L55" s="51">
        <f t="shared" si="12"/>
        <v>895371.35</v>
      </c>
      <c r="M55" s="51">
        <f t="shared" si="12"/>
        <v>516875.13</v>
      </c>
      <c r="N55" s="51">
        <f t="shared" si="12"/>
        <v>261518.31</v>
      </c>
      <c r="O55" s="36">
        <f t="shared" si="12"/>
        <v>9333713.310000002</v>
      </c>
      <c r="Q55"/>
    </row>
    <row r="56" spans="1:18" ht="18.75" customHeight="1">
      <c r="A56" s="26" t="s">
        <v>56</v>
      </c>
      <c r="B56" s="51">
        <v>965995.97</v>
      </c>
      <c r="C56" s="51">
        <v>604582.8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1570578.77</v>
      </c>
      <c r="P56"/>
      <c r="Q56"/>
      <c r="R56" s="43"/>
    </row>
    <row r="57" spans="1:16" ht="18.75" customHeight="1">
      <c r="A57" s="26" t="s">
        <v>57</v>
      </c>
      <c r="B57" s="51">
        <v>216876.88</v>
      </c>
      <c r="C57" s="51">
        <v>244865.92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461742.80000000005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722767.7</v>
      </c>
      <c r="E58" s="52">
        <v>0</v>
      </c>
      <c r="F58" s="52">
        <v>0</v>
      </c>
      <c r="G58" s="52">
        <v>0</v>
      </c>
      <c r="H58" s="51">
        <v>177129.36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899897.0599999999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232695.08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232695.08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779007.21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779007.21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1138255.3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1138255.3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847267.27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847267.27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740349.7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740349.7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990155.33</v>
      </c>
      <c r="L64" s="31">
        <v>895371.35</v>
      </c>
      <c r="M64" s="52">
        <v>0</v>
      </c>
      <c r="N64" s="52">
        <v>0</v>
      </c>
      <c r="O64" s="36">
        <f t="shared" si="13"/>
        <v>1885526.68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516875.13</v>
      </c>
      <c r="N65" s="52">
        <v>0</v>
      </c>
      <c r="O65" s="36">
        <f t="shared" si="13"/>
        <v>516875.13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261518.31</v>
      </c>
      <c r="O66" s="55">
        <f t="shared" si="13"/>
        <v>261518.31</v>
      </c>
      <c r="P66"/>
      <c r="S66"/>
      <c r="Z66"/>
    </row>
    <row r="67" spans="1:12" ht="21" customHeight="1">
      <c r="A67" s="56" t="s">
        <v>77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2022-02-23T12:38:48Z</dcterms:modified>
  <cp:category/>
  <cp:version/>
  <cp:contentType/>
  <cp:contentStatus/>
</cp:coreProperties>
</file>