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<sst xmlns="http://schemas.openxmlformats.org/spreadsheetml/2006/main" count="84" uniqueCount="81">
  <si>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</si>
  <si>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</si>
  <si>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</si>
  <si>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</si>
  <si>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</si>
  <si>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</si>
  <si>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</si>
  <si>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</si>
  <si>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</si>
  <si>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</si>
  <si>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</si>
  <si>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</si>
  <si>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</si>
  <si>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</si>
  <si>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</si>
  <si>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</si>
  <si>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</si>
  <si>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</si>
  <si>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</si>
  <si>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</si>
  <si>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</si>
  <si>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</si>
  <si>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</si>
  <si>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</si>
  <si>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</si>
  <si>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</si>
  <si>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</si>
  <si>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</si>
  <si>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</si>
  <si>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</si>
  <si>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</si>
  <si>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</si>
  <si>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</si>
  <si>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</si>
  <si>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</si>
  <si>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</si>
  <si>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</si>
  <si>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</si>
  <si>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</si>
  <si>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</si>
  <si>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</si>
  <si>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</si>
  <si>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</si>
  <si>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</si>
  <si>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</si>
  <si>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</si>
  <si>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</si>
  <si>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</si>
  <si>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</si>
  <si>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</si>
  <si>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</si>
  <si>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</si>
  <si>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</si>
  <si>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</si>
  <si>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</si>
  <si>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</si>
  <si>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</si>
  <si>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</si>
  <si>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</si>
  <si>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</si>
  <si>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</si>
  <si>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</si>
  <si>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</si>
  <si>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</si>
  <si>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</si>
  <si>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</si>
  <si>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</si>
  <si>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</si>
  <si>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15/02/22 - VENCIMENTO 22/02/22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</si>
  <si>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</si>
  <si>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</si>
  <si>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</si>
  <si>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</si>
  <si>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</si>
  <si>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4.11. Remuneração pelo Serviço Atende</t>
  </si>
  <si>
    <t>5.2.10. Maggi Adm. de Consórcios LTDA</t>
  </si>
  <si>
    <t>5.3. Revisão de Remuneração pelo Transporte Coletivo(1)</t>
  </si>
  <si>
    <t>Nota: (1) Revisões do período de 19/03 a 03/12/20, lotes D3 e D7.</t>
  </si>
  <si>
    <t>2.1 Tarifa de Remuneração por Passageiro Transportado - Combustível</t>
  </si>
  <si>
    <t>4.10 Remuneração Comunicação de dados por chip</t>
  </si>
  <si>
    <t>5.2.9. Desconto do saldo remanescente de investimento em SMGO"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</si>
</sst>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378548</v>
      </c>
      <c r="C7" s="9">
        <f t="shared" si="0"/>
        <v>270831</v>
      </c>
      <c r="D7" s="9">
        <f t="shared" si="0"/>
        <v>267088</v>
      </c>
      <c r="E7" s="9">
        <f t="shared" si="0"/>
        <v>61558</v>
      </c>
      <c r="F7" s="9">
        <f t="shared" si="0"/>
        <v>214552</v>
      </c>
      <c r="G7" s="9">
        <f t="shared" si="0"/>
        <v>342619</v>
      </c>
      <c r="H7" s="9">
        <f t="shared" si="0"/>
        <v>44368</v>
      </c>
      <c r="I7" s="9">
        <f t="shared" si="0"/>
        <v>269087</v>
      </c>
      <c r="J7" s="9">
        <f t="shared" si="0"/>
        <v>223524</v>
      </c>
      <c r="K7" s="9">
        <f t="shared" si="0"/>
        <v>345019</v>
      </c>
      <c r="L7" s="9">
        <f t="shared" si="0"/>
        <v>249931</v>
      </c>
      <c r="M7" s="9">
        <f t="shared" si="0"/>
        <v>123078</v>
      </c>
      <c r="N7" s="9">
        <f t="shared" si="0"/>
        <v>77817</v>
      </c>
      <c r="O7" s="9">
        <f t="shared" si="0"/>
        <v>2868020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16362</v>
      </c>
      <c r="C8" s="11">
        <f t="shared" si="1"/>
        <v>17019</v>
      </c>
      <c r="D8" s="11">
        <f t="shared" si="1"/>
        <v>11171</v>
      </c>
      <c r="E8" s="11">
        <f t="shared" si="1"/>
        <v>2357</v>
      </c>
      <c r="F8" s="11">
        <f t="shared" si="1"/>
        <v>8787</v>
      </c>
      <c r="G8" s="11">
        <f t="shared" si="1"/>
        <v>13600</v>
      </c>
      <c r="H8" s="11">
        <f t="shared" si="1"/>
        <v>2376</v>
      </c>
      <c r="I8" s="11">
        <f t="shared" si="1"/>
        <v>16644</v>
      </c>
      <c r="J8" s="11">
        <f t="shared" si="1"/>
        <v>11921</v>
      </c>
      <c r="K8" s="11">
        <f t="shared" si="1"/>
        <v>10598</v>
      </c>
      <c r="L8" s="11">
        <f t="shared" si="1"/>
        <v>8021</v>
      </c>
      <c r="M8" s="11">
        <f t="shared" si="1"/>
        <v>5426</v>
      </c>
      <c r="N8" s="11">
        <f t="shared" si="1"/>
        <v>4863</v>
      </c>
      <c r="O8" s="11">
        <f t="shared" si="1"/>
        <v>129145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16362</v>
      </c>
      <c r="C9" s="11">
        <v>17019</v>
      </c>
      <c r="D9" s="11">
        <v>11171</v>
      </c>
      <c r="E9" s="11">
        <v>2357</v>
      </c>
      <c r="F9" s="11">
        <v>8787</v>
      </c>
      <c r="G9" s="11">
        <v>13600</v>
      </c>
      <c r="H9" s="11">
        <v>2376</v>
      </c>
      <c r="I9" s="11">
        <v>16638</v>
      </c>
      <c r="J9" s="11">
        <v>11921</v>
      </c>
      <c r="K9" s="11">
        <v>10583</v>
      </c>
      <c r="L9" s="11">
        <v>8020</v>
      </c>
      <c r="M9" s="11">
        <v>5420</v>
      </c>
      <c r="N9" s="11">
        <v>4850</v>
      </c>
      <c r="O9" s="11">
        <f>SUM(B9:N9)</f>
        <v>129104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15</v>
      </c>
      <c r="L10" s="13">
        <v>1</v>
      </c>
      <c r="M10" s="13">
        <v>6</v>
      </c>
      <c r="N10" s="13">
        <v>13</v>
      </c>
      <c r="O10" s="11">
        <f>SUM(B10:N10)</f>
        <v>41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362186</v>
      </c>
      <c r="C11" s="13">
        <v>253812</v>
      </c>
      <c r="D11" s="13">
        <v>255917</v>
      </c>
      <c r="E11" s="13">
        <v>59201</v>
      </c>
      <c r="F11" s="13">
        <v>205765</v>
      </c>
      <c r="G11" s="13">
        <v>329019</v>
      </c>
      <c r="H11" s="13">
        <v>41992</v>
      </c>
      <c r="I11" s="13">
        <v>252443</v>
      </c>
      <c r="J11" s="13">
        <v>211603</v>
      </c>
      <c r="K11" s="13">
        <v>334421</v>
      </c>
      <c r="L11" s="13">
        <v>241910</v>
      </c>
      <c r="M11" s="13">
        <v>117652</v>
      </c>
      <c r="N11" s="13">
        <v>72954</v>
      </c>
      <c r="O11" s="11">
        <f>SUM(B11:N11)</f>
        <v>2738875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78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1.207014628614669</v>
      </c>
      <c r="C16" s="19">
        <v>1.218950447111971</v>
      </c>
      <c r="D16" s="19">
        <v>1.204893107982495</v>
      </c>
      <c r="E16" s="19">
        <v>0.946285002694356</v>
      </c>
      <c r="F16" s="19">
        <v>1.382861054551873</v>
      </c>
      <c r="G16" s="19">
        <v>1.507238946858359</v>
      </c>
      <c r="H16" s="19">
        <v>1.666697151111676</v>
      </c>
      <c r="I16" s="19">
        <v>1.226990012834989</v>
      </c>
      <c r="J16" s="19">
        <v>1.281859282731783</v>
      </c>
      <c r="K16" s="19">
        <v>1.13489910509316</v>
      </c>
      <c r="L16" s="19">
        <v>1.21852280842427</v>
      </c>
      <c r="M16" s="19">
        <v>1.263490935295643</v>
      </c>
      <c r="N16" s="19">
        <v>1.159809097303699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SUM(B19:B29)</f>
        <v>1257305.9099999997</v>
      </c>
      <c r="C18" s="24">
        <f aca="true" t="shared" si="2" ref="C18:O18">SUM(C19:C29)</f>
        <v>917166.5899999999</v>
      </c>
      <c r="D18" s="24">
        <f t="shared" si="2"/>
        <v>769421.88</v>
      </c>
      <c r="E18" s="24">
        <f t="shared" si="2"/>
        <v>244902.78</v>
      </c>
      <c r="F18" s="24">
        <f t="shared" si="2"/>
        <v>823071.31</v>
      </c>
      <c r="G18" s="24">
        <f t="shared" si="2"/>
        <v>1203045.96</v>
      </c>
      <c r="H18" s="24">
        <f t="shared" si="2"/>
        <v>224156.92999999996</v>
      </c>
      <c r="I18" s="24">
        <f t="shared" si="2"/>
        <v>917823.93</v>
      </c>
      <c r="J18" s="24">
        <f t="shared" si="2"/>
        <v>787328.93</v>
      </c>
      <c r="K18" s="24">
        <f t="shared" si="2"/>
        <v>1042648.53</v>
      </c>
      <c r="L18" s="24">
        <f t="shared" si="2"/>
        <v>927020.9300000002</v>
      </c>
      <c r="M18" s="24">
        <f t="shared" si="2"/>
        <v>543030.4800000001</v>
      </c>
      <c r="N18" s="24">
        <f t="shared" si="2"/>
        <v>283387.15</v>
      </c>
      <c r="O18" s="24">
        <f t="shared" si="2"/>
        <v>9940311.31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947619.21</v>
      </c>
      <c r="C19" s="30">
        <f aca="true" t="shared" si="3" ref="C19:N19">ROUND((C13+C14)*C7,2)</f>
        <v>700368.97</v>
      </c>
      <c r="D19" s="30">
        <f t="shared" si="3"/>
        <v>605755.58</v>
      </c>
      <c r="E19" s="30">
        <f t="shared" si="3"/>
        <v>238506.47</v>
      </c>
      <c r="F19" s="30">
        <f t="shared" si="3"/>
        <v>564014.3</v>
      </c>
      <c r="G19" s="30">
        <f t="shared" si="3"/>
        <v>741050.64</v>
      </c>
      <c r="H19" s="30">
        <f t="shared" si="3"/>
        <v>128844.67</v>
      </c>
      <c r="I19" s="30">
        <f t="shared" si="3"/>
        <v>690961.6</v>
      </c>
      <c r="J19" s="30">
        <f t="shared" si="3"/>
        <v>577295.43</v>
      </c>
      <c r="K19" s="30">
        <f t="shared" si="3"/>
        <v>842294.88</v>
      </c>
      <c r="L19" s="30">
        <f t="shared" si="3"/>
        <v>694733.2</v>
      </c>
      <c r="M19" s="30">
        <f t="shared" si="3"/>
        <v>394784.99</v>
      </c>
      <c r="N19" s="30">
        <f t="shared" si="3"/>
        <v>225459.19</v>
      </c>
      <c r="O19" s="30">
        <f aca="true" t="shared" si="4" ref="O19:O29">SUM(B19:N19)</f>
        <v>7351689.130000001</v>
      </c>
    </row>
    <row r="20" spans="1:23" ht="18.75" customHeight="1">
      <c r="A20" s="26" t="s">
        <v>35</v>
      </c>
      <c r="B20" s="30">
        <f>IF(B16&lt;&gt;0,ROUND((B16-1)*B19,2),0)</f>
        <v>196171.04</v>
      </c>
      <c r="C20" s="30">
        <f aca="true" t="shared" si="5" ref="C20:N20">IF(C16&lt;&gt;0,ROUND((C16-1)*C19,2),0)</f>
        <v>153346.1</v>
      </c>
      <c r="D20" s="30">
        <f t="shared" si="5"/>
        <v>124115.14</v>
      </c>
      <c r="E20" s="30">
        <f t="shared" si="5"/>
        <v>-12811.37</v>
      </c>
      <c r="F20" s="30">
        <f t="shared" si="5"/>
        <v>215939.11</v>
      </c>
      <c r="G20" s="30">
        <f t="shared" si="5"/>
        <v>375889.75</v>
      </c>
      <c r="H20" s="30">
        <f t="shared" si="5"/>
        <v>85900.37</v>
      </c>
      <c r="I20" s="30">
        <f t="shared" si="5"/>
        <v>156841.38</v>
      </c>
      <c r="J20" s="30">
        <f t="shared" si="5"/>
        <v>162716.08</v>
      </c>
      <c r="K20" s="30">
        <f t="shared" si="5"/>
        <v>113624.83</v>
      </c>
      <c r="L20" s="30">
        <f t="shared" si="5"/>
        <v>151815.05</v>
      </c>
      <c r="M20" s="30">
        <f t="shared" si="5"/>
        <v>104022.27</v>
      </c>
      <c r="N20" s="30">
        <f t="shared" si="5"/>
        <v>36030.43</v>
      </c>
      <c r="O20" s="30">
        <f t="shared" si="4"/>
        <v>1863600.1800000002</v>
      </c>
      <c r="W20" s="62"/>
    </row>
    <row r="21" spans="1:15" ht="18.75" customHeight="1">
      <c r="A21" s="26" t="s">
        <v>36</v>
      </c>
      <c r="B21" s="30">
        <v>55619.64</v>
      </c>
      <c r="C21" s="30">
        <v>37524.58</v>
      </c>
      <c r="D21" s="30">
        <v>23223.42</v>
      </c>
      <c r="E21" s="30">
        <v>9568.54</v>
      </c>
      <c r="F21" s="30">
        <v>27846</v>
      </c>
      <c r="G21" s="30">
        <v>45627.31</v>
      </c>
      <c r="H21" s="30">
        <v>4447.92</v>
      </c>
      <c r="I21" s="30">
        <v>31099.41</v>
      </c>
      <c r="J21" s="30">
        <v>30792.92</v>
      </c>
      <c r="K21" s="30">
        <v>47299.28</v>
      </c>
      <c r="L21" s="30">
        <v>41613.3</v>
      </c>
      <c r="M21" s="30">
        <v>20345.25</v>
      </c>
      <c r="N21" s="30">
        <v>12260.81</v>
      </c>
      <c r="O21" s="30">
        <f t="shared" si="4"/>
        <v>387268.38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4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4"/>
        <v>-43404.450000000004</v>
      </c>
    </row>
    <row r="24" spans="1:15" ht="18.75" customHeight="1">
      <c r="A24" s="26" t="s">
        <v>70</v>
      </c>
      <c r="B24" s="30">
        <v>1120.2</v>
      </c>
      <c r="C24" s="30">
        <v>832.44</v>
      </c>
      <c r="D24" s="30">
        <v>691.13</v>
      </c>
      <c r="E24" s="30">
        <v>220.96</v>
      </c>
      <c r="F24" s="30">
        <v>742.52</v>
      </c>
      <c r="G24" s="30">
        <v>1084.23</v>
      </c>
      <c r="H24" s="30">
        <v>200.4</v>
      </c>
      <c r="I24" s="30">
        <v>819.6</v>
      </c>
      <c r="J24" s="30">
        <v>711.69</v>
      </c>
      <c r="K24" s="30">
        <v>935.21</v>
      </c>
      <c r="L24" s="30">
        <v>829.87</v>
      </c>
      <c r="M24" s="30">
        <v>480.45</v>
      </c>
      <c r="N24" s="30">
        <v>262.07</v>
      </c>
      <c r="O24" s="30">
        <f t="shared" si="4"/>
        <v>8930.77</v>
      </c>
    </row>
    <row r="25" spans="1:26" ht="18.75" customHeight="1">
      <c r="A25" s="26" t="s">
        <v>71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618.63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801.25</v>
      </c>
      <c r="L27" s="30">
        <v>711.23</v>
      </c>
      <c r="M27" s="30">
        <v>402.53</v>
      </c>
      <c r="N27" s="30">
        <v>210.92</v>
      </c>
      <c r="O27" s="30">
        <f t="shared" si="4"/>
        <v>7477.330000000001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79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4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74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4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+B32+B34+B46+B47+B50-B51</f>
        <v>-78221.83</v>
      </c>
      <c r="C31" s="30">
        <f>+C32+C34+C46+C47+C50-C51</f>
        <v>-79512.51000000001</v>
      </c>
      <c r="D31" s="30">
        <f t="shared" si="6"/>
        <v>-56706.87</v>
      </c>
      <c r="E31" s="30">
        <f t="shared" si="6"/>
        <v>-11599.46</v>
      </c>
      <c r="F31" s="30">
        <f t="shared" si="6"/>
        <v>-42791.670000000006</v>
      </c>
      <c r="G31" s="30">
        <f t="shared" si="6"/>
        <v>-65869.01</v>
      </c>
      <c r="H31" s="30">
        <f t="shared" si="6"/>
        <v>-45184.12</v>
      </c>
      <c r="I31" s="30">
        <f t="shared" si="6"/>
        <v>-77764.68</v>
      </c>
      <c r="J31" s="30">
        <f t="shared" si="6"/>
        <v>-56409.83</v>
      </c>
      <c r="K31" s="30">
        <f t="shared" si="6"/>
        <v>-51765.579999999994</v>
      </c>
      <c r="L31" s="30">
        <f t="shared" si="6"/>
        <v>-39902.62</v>
      </c>
      <c r="M31" s="30">
        <f t="shared" si="6"/>
        <v>-26519.62</v>
      </c>
      <c r="N31" s="30">
        <f t="shared" si="6"/>
        <v>-22797.27</v>
      </c>
      <c r="O31" s="30">
        <f t="shared" si="6"/>
        <v>-655045.0700000001</v>
      </c>
    </row>
    <row r="32" spans="1:15" ht="18.75" customHeight="1">
      <c r="A32" s="26" t="s">
        <v>40</v>
      </c>
      <c r="B32" s="31">
        <f>+B33</f>
        <v>-71992.8</v>
      </c>
      <c r="C32" s="31">
        <f>+C33</f>
        <v>-74883.6</v>
      </c>
      <c r="D32" s="31">
        <f aca="true" t="shared" si="7" ref="D32:O32">+D33</f>
        <v>-49152.4</v>
      </c>
      <c r="E32" s="31">
        <f t="shared" si="7"/>
        <v>-10370.8</v>
      </c>
      <c r="F32" s="31">
        <f t="shared" si="7"/>
        <v>-38662.8</v>
      </c>
      <c r="G32" s="31">
        <f t="shared" si="7"/>
        <v>-59840</v>
      </c>
      <c r="H32" s="31">
        <f t="shared" si="7"/>
        <v>-10454.4</v>
      </c>
      <c r="I32" s="31">
        <f t="shared" si="7"/>
        <v>-73207.2</v>
      </c>
      <c r="J32" s="31">
        <f t="shared" si="7"/>
        <v>-52452.4</v>
      </c>
      <c r="K32" s="31">
        <f t="shared" si="7"/>
        <v>-46565.2</v>
      </c>
      <c r="L32" s="31">
        <f t="shared" si="7"/>
        <v>-35288</v>
      </c>
      <c r="M32" s="31">
        <f t="shared" si="7"/>
        <v>-23848</v>
      </c>
      <c r="N32" s="31">
        <f t="shared" si="7"/>
        <v>-21340</v>
      </c>
      <c r="O32" s="31">
        <f t="shared" si="7"/>
        <v>-568057.6000000001</v>
      </c>
    </row>
    <row r="33" spans="1:26" ht="18.75" customHeight="1">
      <c r="A33" s="27" t="s">
        <v>41</v>
      </c>
      <c r="B33" s="16">
        <f>ROUND((-B9)*$G$3,2)</f>
        <v>-71992.8</v>
      </c>
      <c r="C33" s="16">
        <f aca="true" t="shared" si="8" ref="C33:N33">ROUND((-C9)*$G$3,2)</f>
        <v>-74883.6</v>
      </c>
      <c r="D33" s="16">
        <f t="shared" si="8"/>
        <v>-49152.4</v>
      </c>
      <c r="E33" s="16">
        <f t="shared" si="8"/>
        <v>-10370.8</v>
      </c>
      <c r="F33" s="16">
        <f t="shared" si="8"/>
        <v>-38662.8</v>
      </c>
      <c r="G33" s="16">
        <f t="shared" si="8"/>
        <v>-59840</v>
      </c>
      <c r="H33" s="16">
        <f t="shared" si="8"/>
        <v>-10454.4</v>
      </c>
      <c r="I33" s="16">
        <f t="shared" si="8"/>
        <v>-73207.2</v>
      </c>
      <c r="J33" s="16">
        <f t="shared" si="8"/>
        <v>-52452.4</v>
      </c>
      <c r="K33" s="16">
        <f t="shared" si="8"/>
        <v>-46565.2</v>
      </c>
      <c r="L33" s="16">
        <f t="shared" si="8"/>
        <v>-35288</v>
      </c>
      <c r="M33" s="16">
        <f t="shared" si="8"/>
        <v>-23848</v>
      </c>
      <c r="N33" s="16">
        <f t="shared" si="8"/>
        <v>-21340</v>
      </c>
      <c r="O33" s="32">
        <f aca="true" t="shared" si="9" ref="O33:O51">SUM(B33:N33)</f>
        <v>-568057.6000000001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SUM(B35:B44)</f>
        <v>-6229.03</v>
      </c>
      <c r="C34" s="31">
        <f aca="true" t="shared" si="10" ref="C34:O34">SUM(C35:C44)</f>
        <v>-4628.91</v>
      </c>
      <c r="D34" s="31">
        <f t="shared" si="10"/>
        <v>-3843.14</v>
      </c>
      <c r="E34" s="31">
        <f t="shared" si="10"/>
        <v>-1228.66</v>
      </c>
      <c r="F34" s="31">
        <f t="shared" si="10"/>
        <v>-4128.87</v>
      </c>
      <c r="G34" s="31">
        <f t="shared" si="10"/>
        <v>-6029.01</v>
      </c>
      <c r="H34" s="31">
        <f t="shared" si="10"/>
        <v>-33645.35</v>
      </c>
      <c r="I34" s="31">
        <f t="shared" si="10"/>
        <v>-4557.48</v>
      </c>
      <c r="J34" s="31">
        <f t="shared" si="10"/>
        <v>-3957.43</v>
      </c>
      <c r="K34" s="31">
        <f t="shared" si="10"/>
        <v>-5200.38</v>
      </c>
      <c r="L34" s="31">
        <f t="shared" si="10"/>
        <v>-4614.62</v>
      </c>
      <c r="M34" s="31">
        <f t="shared" si="10"/>
        <v>-2671.62</v>
      </c>
      <c r="N34" s="31">
        <f t="shared" si="10"/>
        <v>-1457.27</v>
      </c>
      <c r="O34" s="31">
        <f t="shared" si="10"/>
        <v>-82191.76999999999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-10843.66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-10843.66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80</v>
      </c>
      <c r="B43" s="33">
        <v>-6229.03</v>
      </c>
      <c r="C43" s="33">
        <v>-4628.91</v>
      </c>
      <c r="D43" s="33">
        <v>-3843.14</v>
      </c>
      <c r="E43" s="33">
        <v>-1228.66</v>
      </c>
      <c r="F43" s="33">
        <v>-4128.87</v>
      </c>
      <c r="G43" s="33">
        <v>-6029.01</v>
      </c>
      <c r="H43" s="33">
        <v>-1114.37</v>
      </c>
      <c r="I43" s="33">
        <v>-4557.48</v>
      </c>
      <c r="J43" s="33">
        <v>-3957.43</v>
      </c>
      <c r="K43" s="33">
        <v>-5200.38</v>
      </c>
      <c r="L43" s="33">
        <v>-4614.62</v>
      </c>
      <c r="M43" s="33">
        <v>-2671.62</v>
      </c>
      <c r="N43" s="33">
        <v>-1457.27</v>
      </c>
      <c r="O43" s="33">
        <f t="shared" si="9"/>
        <v>-49660.78999999999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75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-21687.32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-21687.32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76</v>
      </c>
      <c r="B46" s="35">
        <v>0</v>
      </c>
      <c r="C46" s="35">
        <v>0</v>
      </c>
      <c r="D46" s="35">
        <v>-3711.33</v>
      </c>
      <c r="E46" s="35">
        <v>0</v>
      </c>
      <c r="F46" s="35">
        <v>0</v>
      </c>
      <c r="G46" s="35">
        <v>0</v>
      </c>
      <c r="H46" s="35">
        <v>-1084.37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-4795.7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51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52</v>
      </c>
      <c r="B49" s="36">
        <f aca="true" t="shared" si="11" ref="B49:N49">+B18+B31</f>
        <v>1179084.0799999996</v>
      </c>
      <c r="C49" s="36">
        <f t="shared" si="11"/>
        <v>837654.0799999998</v>
      </c>
      <c r="D49" s="36">
        <f t="shared" si="11"/>
        <v>712715.01</v>
      </c>
      <c r="E49" s="36">
        <f t="shared" si="11"/>
        <v>233303.32</v>
      </c>
      <c r="F49" s="36">
        <f t="shared" si="11"/>
        <v>780279.64</v>
      </c>
      <c r="G49" s="36">
        <f t="shared" si="11"/>
        <v>1137176.95</v>
      </c>
      <c r="H49" s="36">
        <f t="shared" si="11"/>
        <v>178972.80999999997</v>
      </c>
      <c r="I49" s="36">
        <f t="shared" si="11"/>
        <v>840059.25</v>
      </c>
      <c r="J49" s="36">
        <f t="shared" si="11"/>
        <v>730919.1000000001</v>
      </c>
      <c r="K49" s="36">
        <f t="shared" si="11"/>
        <v>990882.9500000001</v>
      </c>
      <c r="L49" s="36">
        <f t="shared" si="11"/>
        <v>887118.3100000002</v>
      </c>
      <c r="M49" s="36">
        <f t="shared" si="11"/>
        <v>516510.8600000001</v>
      </c>
      <c r="N49" s="36">
        <f t="shared" si="11"/>
        <v>260589.88000000003</v>
      </c>
      <c r="O49" s="36">
        <f>SUM(B49:N49)</f>
        <v>9285266.239999998</v>
      </c>
      <c r="P49"/>
      <c r="Q49" s="43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8.75" customHeight="1">
      <c r="A51" s="37" t="s">
        <v>54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/>
    </row>
    <row r="55" spans="1:17" ht="18.75" customHeight="1">
      <c r="A55" s="14" t="s">
        <v>55</v>
      </c>
      <c r="B55" s="51">
        <f aca="true" t="shared" si="12" ref="B55:O55">SUM(B56:B66)</f>
        <v>1179084.07</v>
      </c>
      <c r="C55" s="51">
        <f t="shared" si="12"/>
        <v>837654.07</v>
      </c>
      <c r="D55" s="51">
        <f t="shared" si="12"/>
        <v>712715.02</v>
      </c>
      <c r="E55" s="51">
        <f t="shared" si="12"/>
        <v>233303.32</v>
      </c>
      <c r="F55" s="51">
        <f t="shared" si="12"/>
        <v>780279.63</v>
      </c>
      <c r="G55" s="51">
        <f t="shared" si="12"/>
        <v>1137176.94</v>
      </c>
      <c r="H55" s="51">
        <f t="shared" si="12"/>
        <v>178972.82</v>
      </c>
      <c r="I55" s="51">
        <f t="shared" si="12"/>
        <v>840059.26</v>
      </c>
      <c r="J55" s="51">
        <f t="shared" si="12"/>
        <v>730919.1</v>
      </c>
      <c r="K55" s="51">
        <f t="shared" si="12"/>
        <v>990882.95</v>
      </c>
      <c r="L55" s="51">
        <f t="shared" si="12"/>
        <v>887118.32</v>
      </c>
      <c r="M55" s="51">
        <f t="shared" si="12"/>
        <v>516510.86</v>
      </c>
      <c r="N55" s="51">
        <f t="shared" si="12"/>
        <v>260589.89</v>
      </c>
      <c r="O55" s="36">
        <f t="shared" si="12"/>
        <v>9285266.25</v>
      </c>
      <c r="Q55"/>
    </row>
    <row r="56" spans="1:18" ht="18.75" customHeight="1">
      <c r="A56" s="26" t="s">
        <v>56</v>
      </c>
      <c r="B56" s="51">
        <v>962933.88</v>
      </c>
      <c r="C56" s="51">
        <v>596273.47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1559207.35</v>
      </c>
      <c r="P56"/>
      <c r="Q56"/>
      <c r="R56" s="43"/>
    </row>
    <row r="57" spans="1:16" ht="18.75" customHeight="1">
      <c r="A57" s="26" t="s">
        <v>57</v>
      </c>
      <c r="B57" s="51">
        <v>216150.19</v>
      </c>
      <c r="C57" s="51">
        <v>241380.6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457530.79000000004</v>
      </c>
      <c r="P57"/>
    </row>
    <row r="58" spans="1:17" ht="18.75" customHeight="1">
      <c r="A58" s="26" t="s">
        <v>58</v>
      </c>
      <c r="B58" s="52">
        <v>0</v>
      </c>
      <c r="C58" s="52">
        <v>0</v>
      </c>
      <c r="D58" s="31">
        <v>712715.02</v>
      </c>
      <c r="E58" s="52">
        <v>0</v>
      </c>
      <c r="F58" s="52">
        <v>0</v>
      </c>
      <c r="G58" s="52">
        <v>0</v>
      </c>
      <c r="H58" s="51">
        <v>178972.82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891687.8400000001</v>
      </c>
      <c r="Q58"/>
    </row>
    <row r="59" spans="1:18" ht="18.75" customHeight="1">
      <c r="A59" s="26" t="s">
        <v>59</v>
      </c>
      <c r="B59" s="52">
        <v>0</v>
      </c>
      <c r="C59" s="52">
        <v>0</v>
      </c>
      <c r="D59" s="52">
        <v>0</v>
      </c>
      <c r="E59" s="31">
        <v>233303.32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233303.32</v>
      </c>
      <c r="R59"/>
    </row>
    <row r="60" spans="1:19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31">
        <v>780279.63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780279.63</v>
      </c>
      <c r="S60"/>
    </row>
    <row r="61" spans="1:20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1137176.94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1137176.94</v>
      </c>
      <c r="T61"/>
    </row>
    <row r="62" spans="1:21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840059.26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840059.26</v>
      </c>
      <c r="U62"/>
    </row>
    <row r="63" spans="1:22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730919.1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730919.1</v>
      </c>
      <c r="V63"/>
    </row>
    <row r="64" spans="1:23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990882.95</v>
      </c>
      <c r="L64" s="31">
        <v>887118.32</v>
      </c>
      <c r="M64" s="52">
        <v>0</v>
      </c>
      <c r="N64" s="52">
        <v>0</v>
      </c>
      <c r="O64" s="36">
        <f t="shared" si="13"/>
        <v>1878001.27</v>
      </c>
      <c r="P64"/>
      <c r="W64"/>
    </row>
    <row r="65" spans="1:25" ht="18.75" customHeight="1">
      <c r="A65" s="26" t="s">
        <v>65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516510.86</v>
      </c>
      <c r="N65" s="52">
        <v>0</v>
      </c>
      <c r="O65" s="36">
        <f t="shared" si="13"/>
        <v>516510.86</v>
      </c>
      <c r="R65"/>
      <c r="Y65"/>
    </row>
    <row r="66" spans="1:26" ht="18.75" customHeight="1">
      <c r="A66" s="38" t="s">
        <v>66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260589.89</v>
      </c>
      <c r="O66" s="55">
        <f t="shared" si="13"/>
        <v>260589.89</v>
      </c>
      <c r="P66"/>
      <c r="S66"/>
      <c r="Z66"/>
    </row>
    <row r="67" spans="1:12" ht="21" customHeight="1">
      <c r="A67" s="56" t="s">
        <v>77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59"/>
      <c r="I71" s="59"/>
      <c r="J71" s="60"/>
      <c r="K71" s="60"/>
      <c r="L71" s="60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ht="13.5">
      <c r="K78"/>
    </row>
    <row r="79" ht="13.5">
      <c r="L79"/>
    </row>
    <row r="80" ht="13.5">
      <c r="M80"/>
    </row>
    <row r="81" ht="13.5">
      <c r="N81"/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10" spans="2:14" ht="13.5"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2022-02-23T12:38:11Z</dcterms:modified>
  <cp:category/>
  <cp:version/>
  <cp:contentType/>
  <cp:contentStatus/>
</cp:coreProperties>
</file>