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<sst xmlns="http://schemas.openxmlformats.org/spreadsheetml/2006/main" count="84" uniqueCount="81">
  <si>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</si>
  <si>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</si>
  <si>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</si>
  <si>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</si>
  <si>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</si>
  <si>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</si>
  <si>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</si>
  <si>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</si>
  <si>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</si>
  <si>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</si>
  <si>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</si>
  <si>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</si>
  <si>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</si>
  <si>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</si>
  <si>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</si>
  <si>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</si>
  <si>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</si>
  <si>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</si>
  <si>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</si>
  <si>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</si>
  <si>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</si>
  <si>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</si>
  <si>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</si>
  <si>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</si>
  <si>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</si>
  <si>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</si>
  <si>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</si>
  <si>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</si>
  <si>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</si>
  <si>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</si>
  <si>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</si>
  <si>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</si>
  <si>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</si>
  <si>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</si>
  <si>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</si>
  <si>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</si>
  <si>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</si>
  <si>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</si>
  <si>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</si>
  <si>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</si>
  <si>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</si>
  <si>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</si>
  <si>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</si>
  <si>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</si>
  <si>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</si>
  <si>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</si>
  <si>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</si>
  <si>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</si>
  <si>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</si>
  <si>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</si>
  <si>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</si>
  <si>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</si>
  <si>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</si>
  <si>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</si>
  <si>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</si>
  <si>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</si>
  <si>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</si>
  <si>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</si>
  <si>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</si>
  <si>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</si>
  <si>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</si>
  <si>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</si>
  <si>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</si>
  <si>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</si>
  <si>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</si>
  <si>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</si>
  <si>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</si>
  <si>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</si>
  <si>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12/02/22 - VENCIMENTO 18/02/22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</si>
  <si>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</si>
  <si>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</si>
  <si>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</si>
  <si>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</si>
  <si>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</si>
  <si>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4.11. Remuneração pelo Serviço Atende</t>
  </si>
  <si>
    <t>5.2.10. Maggi Adm. de Consórcios LTDA</t>
  </si>
  <si>
    <t>5.3. Revisão de Remuneração pelo Transporte Coletivo(1)</t>
  </si>
  <si>
    <t>Nota: (1) Revisões do período de 19/03 a 03/12/20, lotes D3 e D7.</t>
  </si>
  <si>
    <t>2.1 Tarifa de Remuneração por Passageiro Transportado - Combustível</t>
  </si>
  <si>
    <t>4.10 Remuneração Comunicação de dados por chip</t>
  </si>
  <si>
    <t>5.2.9. Desconto do saldo remanescente de investimento em SMGO"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</si>
</sst>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250104</v>
      </c>
      <c r="C7" s="9">
        <f t="shared" si="0"/>
        <v>168900</v>
      </c>
      <c r="D7" s="9">
        <f t="shared" si="0"/>
        <v>186673</v>
      </c>
      <c r="E7" s="9">
        <f t="shared" si="0"/>
        <v>40685</v>
      </c>
      <c r="F7" s="9">
        <f t="shared" si="0"/>
        <v>141888</v>
      </c>
      <c r="G7" s="9">
        <f t="shared" si="0"/>
        <v>210222</v>
      </c>
      <c r="H7" s="9">
        <f t="shared" si="0"/>
        <v>27794</v>
      </c>
      <c r="I7" s="9">
        <f t="shared" si="0"/>
        <v>165652</v>
      </c>
      <c r="J7" s="9">
        <f t="shared" si="0"/>
        <v>148026</v>
      </c>
      <c r="K7" s="9">
        <f t="shared" si="0"/>
        <v>224932</v>
      </c>
      <c r="L7" s="9">
        <f t="shared" si="0"/>
        <v>162258</v>
      </c>
      <c r="M7" s="9">
        <f t="shared" si="0"/>
        <v>72899</v>
      </c>
      <c r="N7" s="9">
        <f t="shared" si="0"/>
        <v>44613</v>
      </c>
      <c r="O7" s="9">
        <f t="shared" si="0"/>
        <v>1844646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14674</v>
      </c>
      <c r="C8" s="11">
        <f t="shared" si="1"/>
        <v>14217</v>
      </c>
      <c r="D8" s="11">
        <f t="shared" si="1"/>
        <v>10821</v>
      </c>
      <c r="E8" s="11">
        <f t="shared" si="1"/>
        <v>2006</v>
      </c>
      <c r="F8" s="11">
        <f t="shared" si="1"/>
        <v>8556</v>
      </c>
      <c r="G8" s="11">
        <f t="shared" si="1"/>
        <v>11322</v>
      </c>
      <c r="H8" s="11">
        <f t="shared" si="1"/>
        <v>2027</v>
      </c>
      <c r="I8" s="11">
        <f t="shared" si="1"/>
        <v>13458</v>
      </c>
      <c r="J8" s="11">
        <f t="shared" si="1"/>
        <v>9874</v>
      </c>
      <c r="K8" s="11">
        <f t="shared" si="1"/>
        <v>9613</v>
      </c>
      <c r="L8" s="11">
        <f t="shared" si="1"/>
        <v>6885</v>
      </c>
      <c r="M8" s="11">
        <f t="shared" si="1"/>
        <v>3852</v>
      </c>
      <c r="N8" s="11">
        <f t="shared" si="1"/>
        <v>3500</v>
      </c>
      <c r="O8" s="11">
        <f t="shared" si="1"/>
        <v>110805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14674</v>
      </c>
      <c r="C9" s="11">
        <v>14217</v>
      </c>
      <c r="D9" s="11">
        <v>10821</v>
      </c>
      <c r="E9" s="11">
        <v>2006</v>
      </c>
      <c r="F9" s="11">
        <v>8556</v>
      </c>
      <c r="G9" s="11">
        <v>11322</v>
      </c>
      <c r="H9" s="11">
        <v>2027</v>
      </c>
      <c r="I9" s="11">
        <v>13454</v>
      </c>
      <c r="J9" s="11">
        <v>9874</v>
      </c>
      <c r="K9" s="11">
        <v>9600</v>
      </c>
      <c r="L9" s="11">
        <v>6884</v>
      </c>
      <c r="M9" s="11">
        <v>3849</v>
      </c>
      <c r="N9" s="11">
        <v>3490</v>
      </c>
      <c r="O9" s="11">
        <f>SUM(B9:N9)</f>
        <v>110774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13</v>
      </c>
      <c r="L10" s="13">
        <v>1</v>
      </c>
      <c r="M10" s="13">
        <v>3</v>
      </c>
      <c r="N10" s="13">
        <v>10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235430</v>
      </c>
      <c r="C11" s="13">
        <v>154683</v>
      </c>
      <c r="D11" s="13">
        <v>175852</v>
      </c>
      <c r="E11" s="13">
        <v>38679</v>
      </c>
      <c r="F11" s="13">
        <v>133332</v>
      </c>
      <c r="G11" s="13">
        <v>198900</v>
      </c>
      <c r="H11" s="13">
        <v>25767</v>
      </c>
      <c r="I11" s="13">
        <v>152194</v>
      </c>
      <c r="J11" s="13">
        <v>138152</v>
      </c>
      <c r="K11" s="13">
        <v>215319</v>
      </c>
      <c r="L11" s="13">
        <v>155373</v>
      </c>
      <c r="M11" s="13">
        <v>69047</v>
      </c>
      <c r="N11" s="13">
        <v>41113</v>
      </c>
      <c r="O11" s="11">
        <f>SUM(B11:N11)</f>
        <v>1733841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78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1.222056689923328</v>
      </c>
      <c r="C16" s="19">
        <v>1.272406312516422</v>
      </c>
      <c r="D16" s="19">
        <v>1.292697878378311</v>
      </c>
      <c r="E16" s="19">
        <v>0.992598555347322</v>
      </c>
      <c r="F16" s="19">
        <v>1.375562904769789</v>
      </c>
      <c r="G16" s="19">
        <v>1.513425246198975</v>
      </c>
      <c r="H16" s="19">
        <v>1.847139486962688</v>
      </c>
      <c r="I16" s="19">
        <v>1.234704575636456</v>
      </c>
      <c r="J16" s="19">
        <v>1.332535006771304</v>
      </c>
      <c r="K16" s="19">
        <v>1.190341283950278</v>
      </c>
      <c r="L16" s="19">
        <v>1.295905799337855</v>
      </c>
      <c r="M16" s="19">
        <v>1.268770220704095</v>
      </c>
      <c r="N16" s="19">
        <v>1.174004394036698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SUM(B19:B29)</f>
        <v>859349.6300000001</v>
      </c>
      <c r="C18" s="24">
        <f aca="true" t="shared" si="2" ref="C18:O18">SUM(C19:C29)</f>
        <v>609331.53</v>
      </c>
      <c r="D18" s="24">
        <f t="shared" si="2"/>
        <v>581239.72</v>
      </c>
      <c r="E18" s="24">
        <f t="shared" si="2"/>
        <v>172807.56999999998</v>
      </c>
      <c r="F18" s="24">
        <f t="shared" si="2"/>
        <v>546580.64</v>
      </c>
      <c r="G18" s="24">
        <f t="shared" si="2"/>
        <v>757605.7900000002</v>
      </c>
      <c r="H18" s="24">
        <f t="shared" si="2"/>
        <v>157402.01999999996</v>
      </c>
      <c r="I18" s="24">
        <f t="shared" si="2"/>
        <v>588694.0900000001</v>
      </c>
      <c r="J18" s="24">
        <f t="shared" si="2"/>
        <v>547509.4199999999</v>
      </c>
      <c r="K18" s="24">
        <f t="shared" si="2"/>
        <v>722223.91</v>
      </c>
      <c r="L18" s="24">
        <f t="shared" si="2"/>
        <v>652342.6500000001</v>
      </c>
      <c r="M18" s="24">
        <f t="shared" si="2"/>
        <v>334644.7</v>
      </c>
      <c r="N18" s="24">
        <f t="shared" si="2"/>
        <v>169009.25</v>
      </c>
      <c r="O18" s="24">
        <f t="shared" si="2"/>
        <v>6698740.919999999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626085.34</v>
      </c>
      <c r="C19" s="30">
        <f aca="true" t="shared" si="3" ref="C19:N19">ROUND((C13+C14)*C7,2)</f>
        <v>436775.4</v>
      </c>
      <c r="D19" s="30">
        <f t="shared" si="3"/>
        <v>423374.36</v>
      </c>
      <c r="E19" s="30">
        <f t="shared" si="3"/>
        <v>157634.03</v>
      </c>
      <c r="F19" s="30">
        <f t="shared" si="3"/>
        <v>372995.17</v>
      </c>
      <c r="G19" s="30">
        <f t="shared" si="3"/>
        <v>454689.16</v>
      </c>
      <c r="H19" s="30">
        <f t="shared" si="3"/>
        <v>80713.78</v>
      </c>
      <c r="I19" s="30">
        <f t="shared" si="3"/>
        <v>425361.21</v>
      </c>
      <c r="J19" s="30">
        <f t="shared" si="3"/>
        <v>382306.75</v>
      </c>
      <c r="K19" s="30">
        <f t="shared" si="3"/>
        <v>549126.49</v>
      </c>
      <c r="L19" s="30">
        <f t="shared" si="3"/>
        <v>451028.56</v>
      </c>
      <c r="M19" s="30">
        <f t="shared" si="3"/>
        <v>233830.83</v>
      </c>
      <c r="N19" s="30">
        <f t="shared" si="3"/>
        <v>129257.24</v>
      </c>
      <c r="O19" s="30">
        <f aca="true" t="shared" si="4" ref="O19:O29">SUM(B19:N19)</f>
        <v>4723178.319999999</v>
      </c>
    </row>
    <row r="20" spans="1:23" ht="18.75" customHeight="1">
      <c r="A20" s="26" t="s">
        <v>35</v>
      </c>
      <c r="B20" s="30">
        <f>IF(B16&lt;&gt;0,ROUND((B16-1)*B19,2),0)</f>
        <v>139026.44</v>
      </c>
      <c r="C20" s="30">
        <f aca="true" t="shared" si="5" ref="C20:N20">IF(C16&lt;&gt;0,ROUND((C16-1)*C19,2),0)</f>
        <v>118980.38</v>
      </c>
      <c r="D20" s="30">
        <f t="shared" si="5"/>
        <v>123920.78</v>
      </c>
      <c r="E20" s="30">
        <f t="shared" si="5"/>
        <v>-1166.72</v>
      </c>
      <c r="F20" s="30">
        <f t="shared" si="5"/>
        <v>140083.15</v>
      </c>
      <c r="G20" s="30">
        <f t="shared" si="5"/>
        <v>233448.89</v>
      </c>
      <c r="H20" s="30">
        <f t="shared" si="5"/>
        <v>68375.83</v>
      </c>
      <c r="I20" s="30">
        <f t="shared" si="5"/>
        <v>99834.22</v>
      </c>
      <c r="J20" s="30">
        <f t="shared" si="5"/>
        <v>127130.38</v>
      </c>
      <c r="K20" s="30">
        <f t="shared" si="5"/>
        <v>104521.44</v>
      </c>
      <c r="L20" s="30">
        <f t="shared" si="5"/>
        <v>133461.97</v>
      </c>
      <c r="M20" s="30">
        <f t="shared" si="5"/>
        <v>62846.76</v>
      </c>
      <c r="N20" s="30">
        <f t="shared" si="5"/>
        <v>22491.33</v>
      </c>
      <c r="O20" s="30">
        <f t="shared" si="4"/>
        <v>1372954.85</v>
      </c>
      <c r="W20" s="62"/>
    </row>
    <row r="21" spans="1:15" ht="18.75" customHeight="1">
      <c r="A21" s="26" t="s">
        <v>36</v>
      </c>
      <c r="B21" s="30">
        <v>36208.23</v>
      </c>
      <c r="C21" s="30">
        <v>27569.16</v>
      </c>
      <c r="D21" s="30">
        <v>17447.26</v>
      </c>
      <c r="E21" s="30">
        <v>6665.15</v>
      </c>
      <c r="F21" s="30">
        <v>18161.05</v>
      </c>
      <c r="G21" s="30">
        <v>28953.51</v>
      </c>
      <c r="H21" s="30">
        <v>3315.04</v>
      </c>
      <c r="I21" s="30">
        <v>24538.58</v>
      </c>
      <c r="J21" s="30">
        <v>21442.45</v>
      </c>
      <c r="K21" s="30">
        <v>29015.4</v>
      </c>
      <c r="L21" s="30">
        <v>28864.27</v>
      </c>
      <c r="M21" s="30">
        <v>14089.14</v>
      </c>
      <c r="N21" s="30">
        <v>7641.94</v>
      </c>
      <c r="O21" s="30">
        <f t="shared" si="4"/>
        <v>263911.18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70</v>
      </c>
      <c r="B24" s="30">
        <v>1253.8</v>
      </c>
      <c r="C24" s="30">
        <v>912.09</v>
      </c>
      <c r="D24" s="30">
        <v>860.71</v>
      </c>
      <c r="E24" s="30">
        <v>256.93</v>
      </c>
      <c r="F24" s="30">
        <v>811.89</v>
      </c>
      <c r="G24" s="30">
        <v>1120.2</v>
      </c>
      <c r="H24" s="30">
        <v>233.8</v>
      </c>
      <c r="I24" s="30">
        <v>858.14</v>
      </c>
      <c r="J24" s="30">
        <v>817.03</v>
      </c>
      <c r="K24" s="30">
        <v>1066.25</v>
      </c>
      <c r="L24" s="30">
        <v>958.34</v>
      </c>
      <c r="M24" s="30">
        <v>480.45</v>
      </c>
      <c r="N24" s="30">
        <v>244.09</v>
      </c>
      <c r="O24" s="30">
        <f t="shared" si="4"/>
        <v>9873.720000000001</v>
      </c>
    </row>
    <row r="25" spans="1:26" ht="18.75" customHeight="1">
      <c r="A25" s="26" t="s">
        <v>71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79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74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-71537.54</v>
      </c>
      <c r="C31" s="30">
        <f>+C32+C34+C46+C47+C50-C51</f>
        <v>-67626.6</v>
      </c>
      <c r="D31" s="30">
        <f t="shared" si="6"/>
        <v>-55168.88</v>
      </c>
      <c r="E31" s="30">
        <f t="shared" si="6"/>
        <v>-10255.08</v>
      </c>
      <c r="F31" s="30">
        <f t="shared" si="6"/>
        <v>-42161.020000000004</v>
      </c>
      <c r="G31" s="30">
        <f t="shared" si="6"/>
        <v>-56045.83</v>
      </c>
      <c r="H31" s="30">
        <f t="shared" si="6"/>
        <v>-33487.22</v>
      </c>
      <c r="I31" s="30">
        <f t="shared" si="6"/>
        <v>-63969.38</v>
      </c>
      <c r="J31" s="30">
        <f t="shared" si="6"/>
        <v>-47988.79</v>
      </c>
      <c r="K31" s="30">
        <f t="shared" si="6"/>
        <v>-48169</v>
      </c>
      <c r="L31" s="30">
        <f t="shared" si="6"/>
        <v>-35618.56</v>
      </c>
      <c r="M31" s="30">
        <f t="shared" si="6"/>
        <v>-19607.219999999998</v>
      </c>
      <c r="N31" s="30">
        <f t="shared" si="6"/>
        <v>-16713.23</v>
      </c>
      <c r="O31" s="30">
        <f t="shared" si="6"/>
        <v>-568348.3499999999</v>
      </c>
    </row>
    <row r="32" spans="1:15" ht="18.75" customHeight="1">
      <c r="A32" s="26" t="s">
        <v>40</v>
      </c>
      <c r="B32" s="31">
        <f>+B33</f>
        <v>-64565.6</v>
      </c>
      <c r="C32" s="31">
        <f>+C33</f>
        <v>-62554.8</v>
      </c>
      <c r="D32" s="31">
        <f aca="true" t="shared" si="7" ref="D32:O32">+D33</f>
        <v>-47612.4</v>
      </c>
      <c r="E32" s="31">
        <f t="shared" si="7"/>
        <v>-8826.4</v>
      </c>
      <c r="F32" s="31">
        <f t="shared" si="7"/>
        <v>-37646.4</v>
      </c>
      <c r="G32" s="31">
        <f t="shared" si="7"/>
        <v>-49816.8</v>
      </c>
      <c r="H32" s="31">
        <f t="shared" si="7"/>
        <v>-8918.8</v>
      </c>
      <c r="I32" s="31">
        <f t="shared" si="7"/>
        <v>-59197.6</v>
      </c>
      <c r="J32" s="31">
        <f t="shared" si="7"/>
        <v>-43445.6</v>
      </c>
      <c r="K32" s="31">
        <f t="shared" si="7"/>
        <v>-42240</v>
      </c>
      <c r="L32" s="31">
        <f t="shared" si="7"/>
        <v>-30289.6</v>
      </c>
      <c r="M32" s="31">
        <f t="shared" si="7"/>
        <v>-16935.6</v>
      </c>
      <c r="N32" s="31">
        <f t="shared" si="7"/>
        <v>-15356</v>
      </c>
      <c r="O32" s="31">
        <f t="shared" si="7"/>
        <v>-487405.59999999986</v>
      </c>
    </row>
    <row r="33" spans="1:26" ht="18.75" customHeight="1">
      <c r="A33" s="27" t="s">
        <v>41</v>
      </c>
      <c r="B33" s="16">
        <f>ROUND((-B9)*$G$3,2)</f>
        <v>-64565.6</v>
      </c>
      <c r="C33" s="16">
        <f aca="true" t="shared" si="8" ref="C33:N33">ROUND((-C9)*$G$3,2)</f>
        <v>-62554.8</v>
      </c>
      <c r="D33" s="16">
        <f t="shared" si="8"/>
        <v>-47612.4</v>
      </c>
      <c r="E33" s="16">
        <f t="shared" si="8"/>
        <v>-8826.4</v>
      </c>
      <c r="F33" s="16">
        <f t="shared" si="8"/>
        <v>-37646.4</v>
      </c>
      <c r="G33" s="16">
        <f t="shared" si="8"/>
        <v>-49816.8</v>
      </c>
      <c r="H33" s="16">
        <f t="shared" si="8"/>
        <v>-8918.8</v>
      </c>
      <c r="I33" s="16">
        <f t="shared" si="8"/>
        <v>-59197.6</v>
      </c>
      <c r="J33" s="16">
        <f t="shared" si="8"/>
        <v>-43445.6</v>
      </c>
      <c r="K33" s="16">
        <f t="shared" si="8"/>
        <v>-42240</v>
      </c>
      <c r="L33" s="16">
        <f t="shared" si="8"/>
        <v>-30289.6</v>
      </c>
      <c r="M33" s="16">
        <f t="shared" si="8"/>
        <v>-16935.6</v>
      </c>
      <c r="N33" s="16">
        <f t="shared" si="8"/>
        <v>-15356</v>
      </c>
      <c r="O33" s="32">
        <f aca="true" t="shared" si="9" ref="O33:O51">SUM(B33:N33)</f>
        <v>-487405.59999999986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-6971.94</v>
      </c>
      <c r="C34" s="31">
        <f aca="true" t="shared" si="10" ref="C34:O34">SUM(C35:C44)</f>
        <v>-5071.8</v>
      </c>
      <c r="D34" s="31">
        <f t="shared" si="10"/>
        <v>-4786.06</v>
      </c>
      <c r="E34" s="31">
        <f t="shared" si="10"/>
        <v>-1428.68</v>
      </c>
      <c r="F34" s="31">
        <f t="shared" si="10"/>
        <v>-4514.62</v>
      </c>
      <c r="G34" s="31">
        <f t="shared" si="10"/>
        <v>-6229.03</v>
      </c>
      <c r="H34" s="31">
        <f t="shared" si="10"/>
        <v>-23817.83</v>
      </c>
      <c r="I34" s="31">
        <f t="shared" si="10"/>
        <v>-4771.78</v>
      </c>
      <c r="J34" s="31">
        <f t="shared" si="10"/>
        <v>-4543.19</v>
      </c>
      <c r="K34" s="31">
        <f t="shared" si="10"/>
        <v>-5929</v>
      </c>
      <c r="L34" s="31">
        <f t="shared" si="10"/>
        <v>-5328.96</v>
      </c>
      <c r="M34" s="31">
        <f t="shared" si="10"/>
        <v>-2671.62</v>
      </c>
      <c r="N34" s="31">
        <f t="shared" si="10"/>
        <v>-1357.23</v>
      </c>
      <c r="O34" s="31">
        <f t="shared" si="10"/>
        <v>-77421.74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-7505.91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-7505.91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80</v>
      </c>
      <c r="B43" s="33">
        <v>-6971.94</v>
      </c>
      <c r="C43" s="33">
        <v>-5071.8</v>
      </c>
      <c r="D43" s="33">
        <v>-4786.06</v>
      </c>
      <c r="E43" s="33">
        <v>-1428.68</v>
      </c>
      <c r="F43" s="33">
        <v>-4514.62</v>
      </c>
      <c r="G43" s="33">
        <v>-6229.03</v>
      </c>
      <c r="H43" s="33">
        <v>-1300.09</v>
      </c>
      <c r="I43" s="33">
        <v>-4771.78</v>
      </c>
      <c r="J43" s="33">
        <v>-4543.19</v>
      </c>
      <c r="K43" s="33">
        <v>-5929</v>
      </c>
      <c r="L43" s="33">
        <v>-5328.96</v>
      </c>
      <c r="M43" s="33">
        <v>-2671.62</v>
      </c>
      <c r="N43" s="33">
        <v>-1357.23</v>
      </c>
      <c r="O43" s="33">
        <f t="shared" si="9"/>
        <v>-54904.00000000001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75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5">
        <v>-15011.83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-15011.83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76</v>
      </c>
      <c r="B46" s="35">
        <v>0</v>
      </c>
      <c r="C46" s="35">
        <v>0</v>
      </c>
      <c r="D46" s="35">
        <v>-2770.42</v>
      </c>
      <c r="E46" s="35">
        <v>0</v>
      </c>
      <c r="F46" s="35">
        <v>0</v>
      </c>
      <c r="G46" s="35">
        <v>0</v>
      </c>
      <c r="H46" s="35">
        <v>-750.59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-3521.01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787812.0900000001</v>
      </c>
      <c r="C49" s="36">
        <f t="shared" si="11"/>
        <v>541704.93</v>
      </c>
      <c r="D49" s="36">
        <f t="shared" si="11"/>
        <v>526070.84</v>
      </c>
      <c r="E49" s="36">
        <f t="shared" si="11"/>
        <v>162552.49</v>
      </c>
      <c r="F49" s="36">
        <f t="shared" si="11"/>
        <v>504419.62</v>
      </c>
      <c r="G49" s="36">
        <f t="shared" si="11"/>
        <v>701559.9600000002</v>
      </c>
      <c r="H49" s="36">
        <f t="shared" si="11"/>
        <v>123914.79999999996</v>
      </c>
      <c r="I49" s="36">
        <f t="shared" si="11"/>
        <v>524724.7100000001</v>
      </c>
      <c r="J49" s="36">
        <f t="shared" si="11"/>
        <v>499520.62999999995</v>
      </c>
      <c r="K49" s="36">
        <f t="shared" si="11"/>
        <v>674054.91</v>
      </c>
      <c r="L49" s="36">
        <f t="shared" si="11"/>
        <v>616724.0900000001</v>
      </c>
      <c r="M49" s="36">
        <f t="shared" si="11"/>
        <v>315037.48000000004</v>
      </c>
      <c r="N49" s="36">
        <f t="shared" si="11"/>
        <v>152296.02</v>
      </c>
      <c r="O49" s="36">
        <f>SUM(B49:N49)</f>
        <v>6130392.569999999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787812.09</v>
      </c>
      <c r="C55" s="51">
        <f t="shared" si="12"/>
        <v>541704.9299999999</v>
      </c>
      <c r="D55" s="51">
        <f t="shared" si="12"/>
        <v>526070.84</v>
      </c>
      <c r="E55" s="51">
        <f t="shared" si="12"/>
        <v>162552.49</v>
      </c>
      <c r="F55" s="51">
        <f t="shared" si="12"/>
        <v>504419.62</v>
      </c>
      <c r="G55" s="51">
        <f t="shared" si="12"/>
        <v>701559.97</v>
      </c>
      <c r="H55" s="51">
        <f t="shared" si="12"/>
        <v>123914.79</v>
      </c>
      <c r="I55" s="51">
        <f t="shared" si="12"/>
        <v>524724.71</v>
      </c>
      <c r="J55" s="51">
        <f t="shared" si="12"/>
        <v>499520.63</v>
      </c>
      <c r="K55" s="51">
        <f t="shared" si="12"/>
        <v>674054.91</v>
      </c>
      <c r="L55" s="51">
        <f t="shared" si="12"/>
        <v>616724.09</v>
      </c>
      <c r="M55" s="51">
        <f t="shared" si="12"/>
        <v>315037.48</v>
      </c>
      <c r="N55" s="51">
        <f t="shared" si="12"/>
        <v>152296.02</v>
      </c>
      <c r="O55" s="36">
        <f t="shared" si="12"/>
        <v>6130392.569999998</v>
      </c>
      <c r="Q55"/>
    </row>
    <row r="56" spans="1:18" ht="18.75" customHeight="1">
      <c r="A56" s="26" t="s">
        <v>56</v>
      </c>
      <c r="B56" s="51">
        <v>646707.87</v>
      </c>
      <c r="C56" s="51">
        <v>387777.3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1034485.1699999999</v>
      </c>
      <c r="P56"/>
      <c r="Q56"/>
      <c r="R56" s="43"/>
    </row>
    <row r="57" spans="1:16" ht="18.75" customHeight="1">
      <c r="A57" s="26" t="s">
        <v>57</v>
      </c>
      <c r="B57" s="51">
        <v>141104.22</v>
      </c>
      <c r="C57" s="51">
        <v>153927.63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295031.85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526070.84</v>
      </c>
      <c r="E58" s="52">
        <v>0</v>
      </c>
      <c r="F58" s="52">
        <v>0</v>
      </c>
      <c r="G58" s="52">
        <v>0</v>
      </c>
      <c r="H58" s="51">
        <v>123914.79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649985.63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162552.49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162552.49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504419.62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504419.62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701559.97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701559.97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524724.71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524724.71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499520.63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499520.63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674054.91</v>
      </c>
      <c r="L64" s="31">
        <v>616724.09</v>
      </c>
      <c r="M64" s="52">
        <v>0</v>
      </c>
      <c r="N64" s="52">
        <v>0</v>
      </c>
      <c r="O64" s="36">
        <f t="shared" si="13"/>
        <v>1290779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315037.48</v>
      </c>
      <c r="N65" s="52">
        <v>0</v>
      </c>
      <c r="O65" s="36">
        <f t="shared" si="13"/>
        <v>315037.48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152296.02</v>
      </c>
      <c r="O66" s="55">
        <f t="shared" si="13"/>
        <v>152296.02</v>
      </c>
      <c r="P66"/>
      <c r="S66"/>
      <c r="Z66"/>
    </row>
    <row r="67" spans="1:12" ht="21" customHeight="1">
      <c r="A67" s="56" t="s">
        <v>77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2022-02-23T12:33:09Z</dcterms:modified>
  <cp:category/>
  <cp:version/>
  <cp:contentType/>
  <cp:contentStatus/>
</cp:coreProperties>
</file>