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<sst xmlns="http://schemas.openxmlformats.org/spreadsheetml/2006/main" count="83" uniqueCount="80">
  <si>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</si>
  <si>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</si>
  <si>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</si>
  <si>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</si>
  <si>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</si>
  <si>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</si>
  <si>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</si>
  <si>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</si>
  <si>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</si>
  <si>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</si>
  <si>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</si>
  <si>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</si>
  <si>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</si>
  <si>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</si>
  <si>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</si>
  <si>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</si>
  <si>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</si>
  <si>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</si>
  <si>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</si>
  <si>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</si>
  <si>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</si>
  <si>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</si>
  <si>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</si>
  <si>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</si>
  <si>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</si>
  <si>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</si>
  <si>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</si>
  <si>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</si>
  <si>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</si>
  <si>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</si>
  <si>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</si>
  <si>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</si>
  <si>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</si>
  <si>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</si>
  <si>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</si>
  <si>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</si>
  <si>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</si>
  <si>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</si>
  <si>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</si>
  <si>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</si>
  <si>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</si>
  <si>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</si>
  <si>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</si>
  <si>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</si>
  <si>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</si>
  <si>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</si>
  <si>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</si>
  <si>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</si>
  <si>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</si>
  <si>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</si>
  <si>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</si>
  <si>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</si>
  <si>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</si>
  <si>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</si>
  <si>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</si>
  <si>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</si>
  <si>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</si>
  <si>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</si>
  <si>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</si>
  <si>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</si>
  <si>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</si>
  <si>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</si>
  <si>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</si>
  <si>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</si>
  <si>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</si>
  <si>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</si>
  <si>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</si>
  <si>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</si>
  <si>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</si>
  <si>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08/02/22 - VENCIMENTO 15/02/22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</si>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</sst>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-* #,##0.00000000_-;\-* #,##0.00000000_-;_-* &quot;-&quot;??????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u val="single"/>
      <sz val="7.7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u val="single"/>
      <sz val="7.7"/>
      <color theme="1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7" applyFont="1" applyFill="1" applyBorder="1" applyAlignment="1">
      <alignment vertical="center"/>
    </xf>
    <xf numFmtId="1" fontId="2" fillId="33" borderId="11" xfId="50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4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4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4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4" applyFont="1" applyFill="1" applyBorder="1" applyAlignment="1">
      <alignment vertical="center"/>
    </xf>
    <xf numFmtId="166" fontId="33" fillId="0" borderId="4" xfId="47" applyNumberFormat="1" applyFont="1" applyFill="1" applyBorder="1" applyAlignment="1">
      <alignment horizontal="center" vertical="center"/>
    </xf>
    <xf numFmtId="164" fontId="45" fillId="0" borderId="4" xfId="47" applyNumberFormat="1" applyFont="1" applyFill="1" applyBorder="1" applyAlignment="1">
      <alignment vertical="center"/>
    </xf>
    <xf numFmtId="167" fontId="33" fillId="0" borderId="4" xfId="54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4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7" applyFont="1" applyFill="1" applyBorder="1" applyAlignment="1">
      <alignment horizontal="center" vertical="center"/>
    </xf>
    <xf numFmtId="164" fontId="0" fillId="0" borderId="0" xfId="54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7" applyFont="1" applyFill="1" applyBorder="1" applyAlignment="1">
      <alignment horizontal="center" vertical="center"/>
    </xf>
    <xf numFmtId="168" fontId="33" fillId="0" borderId="4" xfId="47" applyNumberFormat="1" applyFont="1" applyFill="1" applyBorder="1" applyAlignment="1">
      <alignment horizontal="center" vertical="center"/>
    </xf>
    <xf numFmtId="168" fontId="33" fillId="0" borderId="4" xfId="47" applyNumberFormat="1" applyFont="1" applyFill="1" applyBorder="1" applyAlignment="1">
      <alignment vertical="center"/>
    </xf>
    <xf numFmtId="164" fontId="33" fillId="0" borderId="4" xfId="54" applyFont="1" applyFill="1" applyBorder="1" applyAlignment="1">
      <alignment horizontal="center" vertical="center"/>
    </xf>
    <xf numFmtId="164" fontId="33" fillId="0" borderId="4" xfId="47" applyNumberFormat="1" applyFont="1" applyFill="1" applyBorder="1" applyAlignment="1">
      <alignment vertical="center"/>
    </xf>
    <xf numFmtId="164" fontId="33" fillId="0" borderId="4" xfId="47" applyNumberFormat="1" applyFont="1" applyFill="1" applyBorder="1" applyAlignment="1">
      <alignment horizontal="center" vertical="center"/>
    </xf>
    <xf numFmtId="164" fontId="33" fillId="0" borderId="4" xfId="54" applyFont="1" applyFill="1" applyBorder="1" applyAlignment="1">
      <alignment horizontal="left" vertical="center" indent="2"/>
    </xf>
    <xf numFmtId="44" fontId="33" fillId="0" borderId="4" xfId="47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4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4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7" applyNumberFormat="1" applyFont="1" applyBorder="1" applyAlignment="1">
      <alignment vertical="center"/>
    </xf>
    <xf numFmtId="164" fontId="0" fillId="0" borderId="12" xfId="47" applyNumberFormat="1" applyFont="1" applyFill="1" applyBorder="1" applyAlignment="1">
      <alignment vertical="center"/>
    </xf>
    <xf numFmtId="44" fontId="33" fillId="0" borderId="4" xfId="47" applyFont="1" applyBorder="1" applyAlignment="1">
      <alignment vertical="center"/>
    </xf>
    <xf numFmtId="164" fontId="33" fillId="0" borderId="4" xfId="47" applyNumberFormat="1" applyFont="1" applyBorder="1" applyAlignment="1">
      <alignment vertical="center"/>
    </xf>
    <xf numFmtId="164" fontId="33" fillId="0" borderId="14" xfId="47" applyNumberFormat="1" applyFont="1" applyBorder="1" applyAlignment="1">
      <alignment vertical="center"/>
    </xf>
    <xf numFmtId="168" fontId="33" fillId="0" borderId="14" xfId="47" applyNumberFormat="1" applyFont="1" applyFill="1" applyBorder="1" applyAlignment="1">
      <alignment vertical="center"/>
    </xf>
    <xf numFmtId="44" fontId="33" fillId="0" borderId="14" xfId="47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4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Incorreto" xfId="46"/>
    <cellStyle name="Currency" xfId="47"/>
    <cellStyle name="Currency [0]" xfId="48"/>
    <cellStyle name="Neutra" xfId="49"/>
    <cellStyle name="Normal_REMT0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379197</v>
      </c>
      <c r="C7" s="9">
        <f t="shared" si="0"/>
        <v>267404</v>
      </c>
      <c r="D7" s="9">
        <f t="shared" si="0"/>
        <v>266875</v>
      </c>
      <c r="E7" s="9">
        <f t="shared" si="0"/>
        <v>61225</v>
      </c>
      <c r="F7" s="9">
        <f t="shared" si="0"/>
        <v>213873</v>
      </c>
      <c r="G7" s="9">
        <f t="shared" si="0"/>
        <v>340916</v>
      </c>
      <c r="H7" s="9">
        <f t="shared" si="0"/>
        <v>43289</v>
      </c>
      <c r="I7" s="9">
        <f t="shared" si="0"/>
        <v>269608</v>
      </c>
      <c r="J7" s="9">
        <f t="shared" si="0"/>
        <v>227470</v>
      </c>
      <c r="K7" s="9">
        <f t="shared" si="0"/>
        <v>339578</v>
      </c>
      <c r="L7" s="9">
        <f t="shared" si="0"/>
        <v>251543</v>
      </c>
      <c r="M7" s="9">
        <f t="shared" si="0"/>
        <v>121418</v>
      </c>
      <c r="N7" s="9">
        <f t="shared" si="0"/>
        <v>77272</v>
      </c>
      <c r="O7" s="9">
        <f t="shared" si="0"/>
        <v>2859668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17867</v>
      </c>
      <c r="C8" s="11">
        <f t="shared" si="1"/>
        <v>18028</v>
      </c>
      <c r="D8" s="11">
        <f t="shared" si="1"/>
        <v>12254</v>
      </c>
      <c r="E8" s="11">
        <f t="shared" si="1"/>
        <v>2808</v>
      </c>
      <c r="F8" s="11">
        <f t="shared" si="1"/>
        <v>9713</v>
      </c>
      <c r="G8" s="11">
        <f t="shared" si="1"/>
        <v>14550</v>
      </c>
      <c r="H8" s="11">
        <f t="shared" si="1"/>
        <v>2564</v>
      </c>
      <c r="I8" s="11">
        <f t="shared" si="1"/>
        <v>17849</v>
      </c>
      <c r="J8" s="11">
        <f t="shared" si="1"/>
        <v>12907</v>
      </c>
      <c r="K8" s="11">
        <f t="shared" si="1"/>
        <v>11450</v>
      </c>
      <c r="L8" s="11">
        <f t="shared" si="1"/>
        <v>9415</v>
      </c>
      <c r="M8" s="11">
        <f t="shared" si="1"/>
        <v>5814</v>
      </c>
      <c r="N8" s="11">
        <f t="shared" si="1"/>
        <v>5219</v>
      </c>
      <c r="O8" s="11">
        <f t="shared" si="1"/>
        <v>140438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17867</v>
      </c>
      <c r="C9" s="11">
        <v>18028</v>
      </c>
      <c r="D9" s="11">
        <v>12254</v>
      </c>
      <c r="E9" s="11">
        <v>2808</v>
      </c>
      <c r="F9" s="11">
        <v>9713</v>
      </c>
      <c r="G9" s="11">
        <v>14550</v>
      </c>
      <c r="H9" s="11">
        <v>2564</v>
      </c>
      <c r="I9" s="11">
        <v>17845</v>
      </c>
      <c r="J9" s="11">
        <v>12907</v>
      </c>
      <c r="K9" s="11">
        <v>11437</v>
      </c>
      <c r="L9" s="11">
        <v>9415</v>
      </c>
      <c r="M9" s="11">
        <v>5804</v>
      </c>
      <c r="N9" s="11">
        <v>5197</v>
      </c>
      <c r="O9" s="11">
        <f>SUM(B9:N9)</f>
        <v>140389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13</v>
      </c>
      <c r="L10" s="13">
        <v>0</v>
      </c>
      <c r="M10" s="13">
        <v>10</v>
      </c>
      <c r="N10" s="13">
        <v>22</v>
      </c>
      <c r="O10" s="11">
        <f>SUM(B10:N10)</f>
        <v>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361330</v>
      </c>
      <c r="C11" s="13">
        <v>249376</v>
      </c>
      <c r="D11" s="13">
        <v>254621</v>
      </c>
      <c r="E11" s="13">
        <v>58417</v>
      </c>
      <c r="F11" s="13">
        <v>204160</v>
      </c>
      <c r="G11" s="13">
        <v>326366</v>
      </c>
      <c r="H11" s="13">
        <v>40725</v>
      </c>
      <c r="I11" s="13">
        <v>251759</v>
      </c>
      <c r="J11" s="13">
        <v>214563</v>
      </c>
      <c r="K11" s="13">
        <v>328128</v>
      </c>
      <c r="L11" s="13">
        <v>242128</v>
      </c>
      <c r="M11" s="13">
        <v>115604</v>
      </c>
      <c r="N11" s="13">
        <v>72053</v>
      </c>
      <c r="O11" s="11">
        <f>SUM(B11:N11)</f>
        <v>2719230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1.209455260447466</v>
      </c>
      <c r="C16" s="19">
        <v>1.241304861122859</v>
      </c>
      <c r="D16" s="19">
        <v>1.195180668971023</v>
      </c>
      <c r="E16" s="19">
        <v>0.945279163752022</v>
      </c>
      <c r="F16" s="19">
        <v>1.379941067382203</v>
      </c>
      <c r="G16" s="19">
        <v>1.51176837111851</v>
      </c>
      <c r="H16" s="19">
        <v>1.707223264156746</v>
      </c>
      <c r="I16" s="19">
        <v>1.236372314600085</v>
      </c>
      <c r="J16" s="19">
        <v>1.253700572127084</v>
      </c>
      <c r="K16" s="19">
        <v>1.136957242957745</v>
      </c>
      <c r="L16" s="19">
        <v>1.218838982436465</v>
      </c>
      <c r="M16" s="19">
        <v>1.268196778932338</v>
      </c>
      <c r="N16" s="19">
        <v>1.163546365839842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1262006.3599999996</v>
      </c>
      <c r="C18" s="24">
        <f>SUM(C19:C29)</f>
        <v>923291.5599999999</v>
      </c>
      <c r="D18" s="24">
        <f aca="true" t="shared" si="2" ref="C18:O18">SUM(D19:D29)</f>
        <v>762361.35</v>
      </c>
      <c r="E18" s="24">
        <f t="shared" si="2"/>
        <v>243519.34999999998</v>
      </c>
      <c r="F18" s="24">
        <f t="shared" si="2"/>
        <v>818806.5299999999</v>
      </c>
      <c r="G18" s="24">
        <f t="shared" si="2"/>
        <v>1200353.7599999998</v>
      </c>
      <c r="H18" s="24">
        <f t="shared" si="2"/>
        <v>223889.69999999998</v>
      </c>
      <c r="I18" s="24">
        <f t="shared" si="2"/>
        <v>926509.6200000001</v>
      </c>
      <c r="J18" s="24">
        <f t="shared" si="2"/>
        <v>783128.01</v>
      </c>
      <c r="K18" s="24">
        <f t="shared" si="2"/>
        <v>1029224.89</v>
      </c>
      <c r="L18" s="24">
        <f t="shared" si="2"/>
        <v>933434.5599999999</v>
      </c>
      <c r="M18" s="24">
        <f t="shared" si="2"/>
        <v>538162.29</v>
      </c>
      <c r="N18" s="24">
        <f t="shared" si="2"/>
        <v>282293.61000000004</v>
      </c>
      <c r="O18" s="24">
        <f t="shared" si="2"/>
        <v>9926981.589999998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949243.85</v>
      </c>
      <c r="C19" s="30">
        <f aca="true" t="shared" si="3" ref="C19:N19">ROUND((C13+C14)*C7,2)</f>
        <v>691506.74</v>
      </c>
      <c r="D19" s="30">
        <f t="shared" si="3"/>
        <v>605272.5</v>
      </c>
      <c r="E19" s="30">
        <f t="shared" si="3"/>
        <v>237216.26</v>
      </c>
      <c r="F19" s="30">
        <f t="shared" si="3"/>
        <v>562229.34</v>
      </c>
      <c r="G19" s="30">
        <f t="shared" si="3"/>
        <v>737367.22</v>
      </c>
      <c r="H19" s="30">
        <f t="shared" si="3"/>
        <v>125711.26</v>
      </c>
      <c r="I19" s="30">
        <f t="shared" si="3"/>
        <v>692299.42</v>
      </c>
      <c r="J19" s="30">
        <f t="shared" si="3"/>
        <v>587486.77</v>
      </c>
      <c r="K19" s="30">
        <f t="shared" si="3"/>
        <v>829011.77</v>
      </c>
      <c r="L19" s="30">
        <f t="shared" si="3"/>
        <v>699214.08</v>
      </c>
      <c r="M19" s="30">
        <f t="shared" si="3"/>
        <v>389460.38</v>
      </c>
      <c r="N19" s="30">
        <f t="shared" si="3"/>
        <v>223880.17</v>
      </c>
      <c r="O19" s="30">
        <f aca="true" t="shared" si="4" ref="O19:O29">SUM(B19:N19)</f>
        <v>7329899.759999999</v>
      </c>
    </row>
    <row r="20" spans="1:23" ht="18.75" customHeight="1">
      <c r="A20" s="26" t="s">
        <v>35</v>
      </c>
      <c r="B20" s="30">
        <f>IF(B16&lt;&gt;0,ROUND((B16-1)*B19,2),0)</f>
        <v>198824.12</v>
      </c>
      <c r="C20" s="30">
        <f>IF(C16&lt;&gt;0,ROUND((C16-1)*C19,2),0)</f>
        <v>166863.94</v>
      </c>
      <c r="D20" s="30">
        <f aca="true" t="shared" si="5" ref="C20:N20">IF(D16&lt;&gt;0,ROUND((D16-1)*D19,2),0)</f>
        <v>118137.49</v>
      </c>
      <c r="E20" s="30">
        <f t="shared" si="5"/>
        <v>-12980.67</v>
      </c>
      <c r="F20" s="30">
        <f t="shared" si="5"/>
        <v>213614.02</v>
      </c>
      <c r="G20" s="30">
        <f t="shared" si="5"/>
        <v>377361.22</v>
      </c>
      <c r="H20" s="30">
        <f t="shared" si="5"/>
        <v>88905.93</v>
      </c>
      <c r="I20" s="30">
        <f t="shared" si="5"/>
        <v>163640.42</v>
      </c>
      <c r="J20" s="30">
        <f t="shared" si="5"/>
        <v>149045.73</v>
      </c>
      <c r="K20" s="30">
        <f t="shared" si="5"/>
        <v>113539.17</v>
      </c>
      <c r="L20" s="30">
        <f t="shared" si="5"/>
        <v>153015.3</v>
      </c>
      <c r="M20" s="30">
        <f t="shared" si="5"/>
        <v>104452.02</v>
      </c>
      <c r="N20" s="30">
        <f t="shared" si="5"/>
        <v>36614.79</v>
      </c>
      <c r="O20" s="30">
        <f t="shared" si="4"/>
        <v>1871033.48</v>
      </c>
      <c r="W20" s="62"/>
    </row>
    <row r="21" spans="1:15" ht="18.75" customHeight="1">
      <c r="A21" s="26" t="s">
        <v>36</v>
      </c>
      <c r="B21" s="30">
        <v>56034.66</v>
      </c>
      <c r="C21" s="30">
        <v>38986.23</v>
      </c>
      <c r="D21" s="30">
        <v>22628.76</v>
      </c>
      <c r="E21" s="30">
        <v>9644.62</v>
      </c>
      <c r="F21" s="30">
        <v>27693.86</v>
      </c>
      <c r="G21" s="30">
        <v>45147.06</v>
      </c>
      <c r="H21" s="30">
        <v>4305.97</v>
      </c>
      <c r="I21" s="30">
        <v>31637.97</v>
      </c>
      <c r="J21" s="30">
        <v>30073.58</v>
      </c>
      <c r="K21" s="30">
        <v>47254.72</v>
      </c>
      <c r="L21" s="30">
        <v>42338.09</v>
      </c>
      <c r="M21" s="30">
        <v>20374.49</v>
      </c>
      <c r="N21" s="30">
        <v>12167.07</v>
      </c>
      <c r="O21" s="30">
        <f t="shared" si="4"/>
        <v>388287.08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1127.91</v>
      </c>
      <c r="C24" s="30">
        <v>840.15</v>
      </c>
      <c r="D24" s="30">
        <v>685.99</v>
      </c>
      <c r="E24" s="30">
        <v>220.96</v>
      </c>
      <c r="F24" s="30">
        <v>739.95</v>
      </c>
      <c r="G24" s="30">
        <v>1084.23</v>
      </c>
      <c r="H24" s="30">
        <v>202.97</v>
      </c>
      <c r="I24" s="30">
        <v>829.87</v>
      </c>
      <c r="J24" s="30">
        <v>709.12</v>
      </c>
      <c r="K24" s="30">
        <v>924.94</v>
      </c>
      <c r="L24" s="30">
        <v>837.58</v>
      </c>
      <c r="M24" s="30">
        <v>477.88</v>
      </c>
      <c r="N24" s="30">
        <v>256.93</v>
      </c>
      <c r="O24" s="30">
        <f t="shared" si="4"/>
        <v>8938.48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618.61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711.23</v>
      </c>
      <c r="M27" s="30">
        <v>402.53</v>
      </c>
      <c r="N27" s="30">
        <v>210.92</v>
      </c>
      <c r="O27" s="30">
        <f t="shared" si="4"/>
        <v>7477.270000000001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-84886.69</v>
      </c>
      <c r="C31" s="30">
        <f>+C32+C34+C45+C46+C49-C50</f>
        <v>-83994.97</v>
      </c>
      <c r="D31" s="30">
        <f t="shared" si="6"/>
        <v>-61408.189999999995</v>
      </c>
      <c r="E31" s="30">
        <f t="shared" si="6"/>
        <v>-13583.86</v>
      </c>
      <c r="F31" s="30">
        <f t="shared" si="6"/>
        <v>-46851.78999999999</v>
      </c>
      <c r="G31" s="30">
        <f t="shared" si="6"/>
        <v>-70049.01</v>
      </c>
      <c r="H31" s="30">
        <f t="shared" si="6"/>
        <v>-24323.579999999998</v>
      </c>
      <c r="I31" s="30">
        <f t="shared" si="6"/>
        <v>-83132.62</v>
      </c>
      <c r="J31" s="30">
        <f t="shared" si="6"/>
        <v>-60733.94</v>
      </c>
      <c r="K31" s="30">
        <f t="shared" si="6"/>
        <v>-55466.03</v>
      </c>
      <c r="L31" s="30">
        <f t="shared" si="6"/>
        <v>-46083.479999999996</v>
      </c>
      <c r="M31" s="30">
        <f t="shared" si="6"/>
        <v>-28194.94</v>
      </c>
      <c r="N31" s="30">
        <f t="shared" si="6"/>
        <v>-24295.489999999998</v>
      </c>
      <c r="O31" s="30">
        <f t="shared" si="6"/>
        <v>-683004.5900000001</v>
      </c>
    </row>
    <row r="32" spans="1:15" ht="18.75" customHeight="1">
      <c r="A32" s="26" t="s">
        <v>40</v>
      </c>
      <c r="B32" s="31">
        <f>+B33</f>
        <v>-78614.8</v>
      </c>
      <c r="C32" s="31">
        <f>+C33</f>
        <v>-79323.2</v>
      </c>
      <c r="D32" s="31">
        <f aca="true" t="shared" si="7" ref="D32:O32">+D33</f>
        <v>-53917.6</v>
      </c>
      <c r="E32" s="31">
        <f t="shared" si="7"/>
        <v>-12355.2</v>
      </c>
      <c r="F32" s="31">
        <f t="shared" si="7"/>
        <v>-42737.2</v>
      </c>
      <c r="G32" s="31">
        <f t="shared" si="7"/>
        <v>-64020</v>
      </c>
      <c r="H32" s="31">
        <f t="shared" si="7"/>
        <v>-11281.6</v>
      </c>
      <c r="I32" s="31">
        <f t="shared" si="7"/>
        <v>-78518</v>
      </c>
      <c r="J32" s="31">
        <f t="shared" si="7"/>
        <v>-56790.8</v>
      </c>
      <c r="K32" s="31">
        <f t="shared" si="7"/>
        <v>-50322.8</v>
      </c>
      <c r="L32" s="31">
        <f t="shared" si="7"/>
        <v>-41426</v>
      </c>
      <c r="M32" s="31">
        <f t="shared" si="7"/>
        <v>-25537.6</v>
      </c>
      <c r="N32" s="31">
        <f t="shared" si="7"/>
        <v>-22866.8</v>
      </c>
      <c r="O32" s="31">
        <f t="shared" si="7"/>
        <v>-617711.6</v>
      </c>
    </row>
    <row r="33" spans="1:26" ht="18.75" customHeight="1">
      <c r="A33" s="27" t="s">
        <v>41</v>
      </c>
      <c r="B33" s="16">
        <f>ROUND((-B9)*$G$3,2)</f>
        <v>-78614.8</v>
      </c>
      <c r="C33" s="16">
        <f aca="true" t="shared" si="8" ref="C33:N33">ROUND((-C9)*$G$3,2)</f>
        <v>-79323.2</v>
      </c>
      <c r="D33" s="16">
        <f t="shared" si="8"/>
        <v>-53917.6</v>
      </c>
      <c r="E33" s="16">
        <f t="shared" si="8"/>
        <v>-12355.2</v>
      </c>
      <c r="F33" s="16">
        <f t="shared" si="8"/>
        <v>-42737.2</v>
      </c>
      <c r="G33" s="16">
        <f t="shared" si="8"/>
        <v>-64020</v>
      </c>
      <c r="H33" s="16">
        <f t="shared" si="8"/>
        <v>-11281.6</v>
      </c>
      <c r="I33" s="16">
        <f t="shared" si="8"/>
        <v>-78518</v>
      </c>
      <c r="J33" s="16">
        <f t="shared" si="8"/>
        <v>-56790.8</v>
      </c>
      <c r="K33" s="16">
        <f t="shared" si="8"/>
        <v>-50322.8</v>
      </c>
      <c r="L33" s="16">
        <f t="shared" si="8"/>
        <v>-41426</v>
      </c>
      <c r="M33" s="16">
        <f t="shared" si="8"/>
        <v>-25537.6</v>
      </c>
      <c r="N33" s="16">
        <f t="shared" si="8"/>
        <v>-22866.8</v>
      </c>
      <c r="O33" s="32">
        <f aca="true" t="shared" si="9" ref="O33:O50">SUM(B33:N33)</f>
        <v>-617711.6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-6271.89</v>
      </c>
      <c r="C34" s="31">
        <f aca="true" t="shared" si="10" ref="C34:O34">SUM(C35:C43)</f>
        <v>-4671.77</v>
      </c>
      <c r="D34" s="31">
        <f t="shared" si="10"/>
        <v>-3814.56</v>
      </c>
      <c r="E34" s="31">
        <f t="shared" si="10"/>
        <v>-1228.66</v>
      </c>
      <c r="F34" s="31">
        <f t="shared" si="10"/>
        <v>-4114.59</v>
      </c>
      <c r="G34" s="31">
        <f t="shared" si="10"/>
        <v>-6029.01</v>
      </c>
      <c r="H34" s="31">
        <f t="shared" si="10"/>
        <v>-11958.949999999999</v>
      </c>
      <c r="I34" s="31">
        <f t="shared" si="10"/>
        <v>-4614.62</v>
      </c>
      <c r="J34" s="31">
        <f t="shared" si="10"/>
        <v>-3943.14</v>
      </c>
      <c r="K34" s="31">
        <f t="shared" si="10"/>
        <v>-5143.23</v>
      </c>
      <c r="L34" s="31">
        <f t="shared" si="10"/>
        <v>-4657.48</v>
      </c>
      <c r="M34" s="31">
        <f t="shared" si="10"/>
        <v>-2657.34</v>
      </c>
      <c r="N34" s="31">
        <f t="shared" si="10"/>
        <v>-1428.69</v>
      </c>
      <c r="O34" s="31">
        <f t="shared" si="10"/>
        <v>-60533.93000000001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-10830.3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-10830.3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-6271.89</v>
      </c>
      <c r="C43" s="33">
        <v>-4671.77</v>
      </c>
      <c r="D43" s="33">
        <v>-3814.56</v>
      </c>
      <c r="E43" s="33">
        <v>-1228.66</v>
      </c>
      <c r="F43" s="33">
        <v>-4114.59</v>
      </c>
      <c r="G43" s="33">
        <v>-6029.01</v>
      </c>
      <c r="H43" s="33">
        <v>-1128.65</v>
      </c>
      <c r="I43" s="33">
        <v>-4614.62</v>
      </c>
      <c r="J43" s="33">
        <v>-3943.14</v>
      </c>
      <c r="K43" s="33">
        <v>-5143.23</v>
      </c>
      <c r="L43" s="33">
        <v>-4657.48</v>
      </c>
      <c r="M43" s="33">
        <v>-2657.34</v>
      </c>
      <c r="N43" s="33">
        <v>-1428.69</v>
      </c>
      <c r="O43" s="33">
        <f t="shared" si="9"/>
        <v>-49703.630000000005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-3676.03</v>
      </c>
      <c r="E45" s="35">
        <v>0</v>
      </c>
      <c r="F45" s="35">
        <v>0</v>
      </c>
      <c r="G45" s="35">
        <v>0</v>
      </c>
      <c r="H45" s="35">
        <v>-1083.03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-4759.06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1177119.6699999997</v>
      </c>
      <c r="C48" s="36">
        <f t="shared" si="11"/>
        <v>839296.59</v>
      </c>
      <c r="D48" s="36">
        <f t="shared" si="11"/>
        <v>700953.16</v>
      </c>
      <c r="E48" s="36">
        <f t="shared" si="11"/>
        <v>229935.49</v>
      </c>
      <c r="F48" s="36">
        <f t="shared" si="11"/>
        <v>771954.7399999999</v>
      </c>
      <c r="G48" s="36">
        <f t="shared" si="11"/>
        <v>1130304.7499999998</v>
      </c>
      <c r="H48" s="36">
        <f t="shared" si="11"/>
        <v>199566.12</v>
      </c>
      <c r="I48" s="36">
        <f t="shared" si="11"/>
        <v>843377.0000000001</v>
      </c>
      <c r="J48" s="36">
        <f t="shared" si="11"/>
        <v>722394.0700000001</v>
      </c>
      <c r="K48" s="36">
        <f t="shared" si="11"/>
        <v>973758.86</v>
      </c>
      <c r="L48" s="36">
        <f t="shared" si="11"/>
        <v>887351.08</v>
      </c>
      <c r="M48" s="36">
        <f t="shared" si="11"/>
        <v>509967.35000000003</v>
      </c>
      <c r="N48" s="36">
        <f t="shared" si="11"/>
        <v>257998.12000000005</v>
      </c>
      <c r="O48" s="36">
        <f>SUM(B48:N48)</f>
        <v>9243976.999999998</v>
      </c>
      <c r="P48"/>
      <c r="Q48"/>
      <c r="R48" s="43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1177119.67</v>
      </c>
      <c r="C54" s="51">
        <f t="shared" si="12"/>
        <v>839296.6</v>
      </c>
      <c r="D54" s="51">
        <f t="shared" si="12"/>
        <v>700953.16</v>
      </c>
      <c r="E54" s="51">
        <f t="shared" si="12"/>
        <v>229935.49</v>
      </c>
      <c r="F54" s="51">
        <f t="shared" si="12"/>
        <v>771954.74</v>
      </c>
      <c r="G54" s="51">
        <f t="shared" si="12"/>
        <v>1130304.75</v>
      </c>
      <c r="H54" s="51">
        <f t="shared" si="12"/>
        <v>199566.11</v>
      </c>
      <c r="I54" s="51">
        <f t="shared" si="12"/>
        <v>843377</v>
      </c>
      <c r="J54" s="51">
        <f t="shared" si="12"/>
        <v>722394.06</v>
      </c>
      <c r="K54" s="51">
        <f t="shared" si="12"/>
        <v>973758.85</v>
      </c>
      <c r="L54" s="51">
        <f t="shared" si="12"/>
        <v>887351.07</v>
      </c>
      <c r="M54" s="51">
        <f t="shared" si="12"/>
        <v>509967.34</v>
      </c>
      <c r="N54" s="51">
        <f t="shared" si="12"/>
        <v>257998.11</v>
      </c>
      <c r="O54" s="36">
        <f t="shared" si="12"/>
        <v>9243976.95</v>
      </c>
      <c r="Q54"/>
    </row>
    <row r="55" spans="1:18" ht="18.75" customHeight="1">
      <c r="A55" s="26" t="s">
        <v>57</v>
      </c>
      <c r="B55" s="51">
        <v>961346.25</v>
      </c>
      <c r="C55" s="51">
        <v>597430.64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1558776.8900000001</v>
      </c>
      <c r="P55"/>
      <c r="Q55"/>
      <c r="R55" s="43"/>
    </row>
    <row r="56" spans="1:16" ht="18.75" customHeight="1">
      <c r="A56" s="26" t="s">
        <v>58</v>
      </c>
      <c r="B56" s="51">
        <v>215773.42</v>
      </c>
      <c r="C56" s="51">
        <v>241865.96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457639.38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700953.16</v>
      </c>
      <c r="E57" s="52">
        <v>0</v>
      </c>
      <c r="F57" s="52">
        <v>0</v>
      </c>
      <c r="G57" s="52">
        <v>0</v>
      </c>
      <c r="H57" s="51">
        <v>199566.11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900519.27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229935.49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229935.49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771954.74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771954.74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1130304.75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1130304.75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843377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843377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722394.06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722394.06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973758.85</v>
      </c>
      <c r="L63" s="31">
        <v>887351.07</v>
      </c>
      <c r="M63" s="52">
        <v>0</v>
      </c>
      <c r="N63" s="52">
        <v>0</v>
      </c>
      <c r="O63" s="36">
        <f t="shared" si="13"/>
        <v>1861109.92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509967.34</v>
      </c>
      <c r="N64" s="52">
        <v>0</v>
      </c>
      <c r="O64" s="36">
        <f t="shared" si="13"/>
        <v>509967.34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257998.11</v>
      </c>
      <c r="O65" s="55">
        <f t="shared" si="13"/>
        <v>257998.11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2022-02-14T20:30:09Z</dcterms:modified>
  <cp:category/>
  <cp:version/>
  <cp:contentType/>
  <cp:contentStatus/>
</cp:coreProperties>
</file>