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<sst xmlns="http://schemas.openxmlformats.org/spreadsheetml/2006/main" count="83" uniqueCount="80">
  <si>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</si>
  <si>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</si>
  <si>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</si>
  <si>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</si>
  <si>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</si>
  <si>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</si>
  <si>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</si>
  <si>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</si>
  <si>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</si>
  <si>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</si>
  <si>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</si>
  <si>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</si>
  <si>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</si>
  <si>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</si>
  <si>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</si>
  <si>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</si>
  <si>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</si>
  <si>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</si>
  <si>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</si>
  <si>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</si>
  <si>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</si>
  <si>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</si>
  <si>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</si>
  <si>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</si>
  <si>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</si>
  <si>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</si>
  <si>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</si>
  <si>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</si>
  <si>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</si>
  <si>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</si>
  <si>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</si>
  <si>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</si>
  <si>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</si>
  <si>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</si>
  <si>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</si>
  <si>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</si>
  <si>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</si>
  <si>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</si>
  <si>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</si>
  <si>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</si>
  <si>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</si>
  <si>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</si>
  <si>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</si>
  <si>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</si>
  <si>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</si>
  <si>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</si>
  <si>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</si>
  <si>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</si>
  <si>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</si>
  <si>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</si>
  <si>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</si>
  <si>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</si>
  <si>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</si>
  <si>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</si>
  <si>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</si>
  <si>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</si>
  <si>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</si>
  <si>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</si>
  <si>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</si>
  <si>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</si>
  <si>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</si>
  <si>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</si>
  <si>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</si>
  <si>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</si>
  <si>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</si>
  <si>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</si>
  <si>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</si>
  <si>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</si>
  <si>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</si>
  <si>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07/02/22 - VENCIMENTO 14/02/22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</si>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</sst>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359260</v>
      </c>
      <c r="C7" s="9">
        <f t="shared" si="0"/>
        <v>251771</v>
      </c>
      <c r="D7" s="9">
        <f t="shared" si="0"/>
        <v>248152</v>
      </c>
      <c r="E7" s="9">
        <f t="shared" si="0"/>
        <v>56856</v>
      </c>
      <c r="F7" s="9">
        <f t="shared" si="0"/>
        <v>196483</v>
      </c>
      <c r="G7" s="9">
        <f t="shared" si="0"/>
        <v>310567</v>
      </c>
      <c r="H7" s="9">
        <f t="shared" si="0"/>
        <v>40161</v>
      </c>
      <c r="I7" s="9">
        <f t="shared" si="0"/>
        <v>232511</v>
      </c>
      <c r="J7" s="9">
        <f t="shared" si="0"/>
        <v>211472</v>
      </c>
      <c r="K7" s="9">
        <f t="shared" si="0"/>
        <v>313314</v>
      </c>
      <c r="L7" s="9">
        <f t="shared" si="0"/>
        <v>236383</v>
      </c>
      <c r="M7" s="9">
        <f t="shared" si="0"/>
        <v>114460</v>
      </c>
      <c r="N7" s="9">
        <f t="shared" si="0"/>
        <v>72888</v>
      </c>
      <c r="O7" s="9">
        <f t="shared" si="0"/>
        <v>2644278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19256</v>
      </c>
      <c r="C8" s="11">
        <f t="shared" si="1"/>
        <v>18521</v>
      </c>
      <c r="D8" s="11">
        <f t="shared" si="1"/>
        <v>12898</v>
      </c>
      <c r="E8" s="11">
        <f t="shared" si="1"/>
        <v>2733</v>
      </c>
      <c r="F8" s="11">
        <f t="shared" si="1"/>
        <v>9632</v>
      </c>
      <c r="G8" s="11">
        <f t="shared" si="1"/>
        <v>14710</v>
      </c>
      <c r="H8" s="11">
        <f t="shared" si="1"/>
        <v>2498</v>
      </c>
      <c r="I8" s="11">
        <f t="shared" si="1"/>
        <v>16604</v>
      </c>
      <c r="J8" s="11">
        <f t="shared" si="1"/>
        <v>13403</v>
      </c>
      <c r="K8" s="11">
        <f t="shared" si="1"/>
        <v>11856</v>
      </c>
      <c r="L8" s="11">
        <f t="shared" si="1"/>
        <v>9738</v>
      </c>
      <c r="M8" s="11">
        <f t="shared" si="1"/>
        <v>5953</v>
      </c>
      <c r="N8" s="11">
        <f t="shared" si="1"/>
        <v>5200</v>
      </c>
      <c r="O8" s="11">
        <f t="shared" si="1"/>
        <v>143002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19256</v>
      </c>
      <c r="C9" s="11">
        <v>18521</v>
      </c>
      <c r="D9" s="11">
        <v>12898</v>
      </c>
      <c r="E9" s="11">
        <v>2733</v>
      </c>
      <c r="F9" s="11">
        <v>9632</v>
      </c>
      <c r="G9" s="11">
        <v>14710</v>
      </c>
      <c r="H9" s="11">
        <v>2498</v>
      </c>
      <c r="I9" s="11">
        <v>16602</v>
      </c>
      <c r="J9" s="11">
        <v>13403</v>
      </c>
      <c r="K9" s="11">
        <v>11844</v>
      </c>
      <c r="L9" s="11">
        <v>9738</v>
      </c>
      <c r="M9" s="11">
        <v>5946</v>
      </c>
      <c r="N9" s="11">
        <v>5181</v>
      </c>
      <c r="O9" s="11">
        <f>SUM(B9:N9)</f>
        <v>142962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7</v>
      </c>
      <c r="N10" s="13">
        <v>19</v>
      </c>
      <c r="O10" s="11">
        <f>SUM(B10:N10)</f>
        <v>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340004</v>
      </c>
      <c r="C11" s="13">
        <v>233250</v>
      </c>
      <c r="D11" s="13">
        <v>235254</v>
      </c>
      <c r="E11" s="13">
        <v>54123</v>
      </c>
      <c r="F11" s="13">
        <v>186851</v>
      </c>
      <c r="G11" s="13">
        <v>295857</v>
      </c>
      <c r="H11" s="13">
        <v>37663</v>
      </c>
      <c r="I11" s="13">
        <v>215907</v>
      </c>
      <c r="J11" s="13">
        <v>198069</v>
      </c>
      <c r="K11" s="13">
        <v>301458</v>
      </c>
      <c r="L11" s="13">
        <v>226645</v>
      </c>
      <c r="M11" s="13">
        <v>108507</v>
      </c>
      <c r="N11" s="13">
        <v>67688</v>
      </c>
      <c r="O11" s="11">
        <f>SUM(B11:N11)</f>
        <v>2501276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1.26694560909902</v>
      </c>
      <c r="C16" s="19">
        <v>1.302245506443285</v>
      </c>
      <c r="D16" s="19">
        <v>1.255608689088417</v>
      </c>
      <c r="E16" s="19">
        <v>0.984689002365358</v>
      </c>
      <c r="F16" s="19">
        <v>1.479317436824556</v>
      </c>
      <c r="G16" s="19">
        <v>1.628537673565514</v>
      </c>
      <c r="H16" s="19">
        <v>1.818096089040072</v>
      </c>
      <c r="I16" s="19">
        <v>1.400348342107975</v>
      </c>
      <c r="J16" s="19">
        <v>1.331438525614723</v>
      </c>
      <c r="K16" s="19">
        <v>1.208102129102389</v>
      </c>
      <c r="L16" s="19">
        <v>1.301787147890198</v>
      </c>
      <c r="M16" s="19">
        <v>1.323384159715992</v>
      </c>
      <c r="N16" s="19">
        <v>1.214466458003694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SUM(B19:B29)</f>
        <v>1253649.5499999998</v>
      </c>
      <c r="C18" s="24">
        <f aca="true" t="shared" si="2" ref="C18:O18">SUM(C19:C29)</f>
        <v>912432.06</v>
      </c>
      <c r="D18" s="24">
        <f t="shared" si="2"/>
        <v>745402.4700000001</v>
      </c>
      <c r="E18" s="24">
        <f t="shared" si="2"/>
        <v>236385.99000000002</v>
      </c>
      <c r="F18" s="24">
        <f t="shared" si="2"/>
        <v>806582.9</v>
      </c>
      <c r="G18" s="24">
        <f t="shared" si="2"/>
        <v>1178988.65</v>
      </c>
      <c r="H18" s="24">
        <f t="shared" si="2"/>
        <v>221307.18</v>
      </c>
      <c r="I18" s="24">
        <f t="shared" si="2"/>
        <v>906464.1800000002</v>
      </c>
      <c r="J18" s="24">
        <f t="shared" si="2"/>
        <v>774559.3200000001</v>
      </c>
      <c r="K18" s="24">
        <f t="shared" si="2"/>
        <v>1010579.62</v>
      </c>
      <c r="L18" s="24">
        <f t="shared" si="2"/>
        <v>937834.7500000002</v>
      </c>
      <c r="M18" s="24">
        <f t="shared" si="2"/>
        <v>529856.3400000001</v>
      </c>
      <c r="N18" s="24">
        <f t="shared" si="2"/>
        <v>278315.82</v>
      </c>
      <c r="O18" s="24">
        <f t="shared" si="2"/>
        <v>9792358.83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899335.56</v>
      </c>
      <c r="C19" s="30">
        <f aca="true" t="shared" si="3" ref="C19:N19">ROUND((C13+C14)*C7,2)</f>
        <v>651079.81</v>
      </c>
      <c r="D19" s="30">
        <f t="shared" si="3"/>
        <v>562808.74</v>
      </c>
      <c r="E19" s="30">
        <f t="shared" si="3"/>
        <v>220288.57</v>
      </c>
      <c r="F19" s="30">
        <f t="shared" si="3"/>
        <v>516514.51</v>
      </c>
      <c r="G19" s="30">
        <f t="shared" si="3"/>
        <v>671725.36</v>
      </c>
      <c r="H19" s="30">
        <f t="shared" si="3"/>
        <v>116627.54</v>
      </c>
      <c r="I19" s="30">
        <f t="shared" si="3"/>
        <v>597041.75</v>
      </c>
      <c r="J19" s="30">
        <f t="shared" si="3"/>
        <v>546168.73</v>
      </c>
      <c r="K19" s="30">
        <f t="shared" si="3"/>
        <v>764893.47</v>
      </c>
      <c r="L19" s="30">
        <f t="shared" si="3"/>
        <v>657073.83</v>
      </c>
      <c r="M19" s="30">
        <f t="shared" si="3"/>
        <v>367141.9</v>
      </c>
      <c r="N19" s="30">
        <f t="shared" si="3"/>
        <v>211178.4</v>
      </c>
      <c r="O19" s="30">
        <f aca="true" t="shared" si="4" ref="O19:O29">SUM(B19:N19)</f>
        <v>6781878.170000001</v>
      </c>
    </row>
    <row r="20" spans="1:23" ht="18.75" customHeight="1">
      <c r="A20" s="26" t="s">
        <v>35</v>
      </c>
      <c r="B20" s="30">
        <f>IF(B16&lt;&gt;0,ROUND((B16-1)*B19,2),0)</f>
        <v>240073.68</v>
      </c>
      <c r="C20" s="30">
        <f aca="true" t="shared" si="5" ref="C20:N20">IF(C16&lt;&gt;0,ROUND((C16-1)*C19,2),0)</f>
        <v>196785.95</v>
      </c>
      <c r="D20" s="30">
        <f t="shared" si="5"/>
        <v>143858.8</v>
      </c>
      <c r="E20" s="30">
        <f t="shared" si="5"/>
        <v>-3372.84</v>
      </c>
      <c r="F20" s="30">
        <f t="shared" si="5"/>
        <v>247574.41</v>
      </c>
      <c r="G20" s="30">
        <f t="shared" si="5"/>
        <v>422204.7</v>
      </c>
      <c r="H20" s="30">
        <f t="shared" si="5"/>
        <v>95412.53</v>
      </c>
      <c r="I20" s="30">
        <f t="shared" si="5"/>
        <v>239024.67</v>
      </c>
      <c r="J20" s="30">
        <f t="shared" si="5"/>
        <v>181021.36</v>
      </c>
      <c r="K20" s="30">
        <f t="shared" si="5"/>
        <v>159175.96</v>
      </c>
      <c r="L20" s="30">
        <f t="shared" si="5"/>
        <v>198296.44</v>
      </c>
      <c r="M20" s="30">
        <f t="shared" si="5"/>
        <v>118727.87</v>
      </c>
      <c r="N20" s="30">
        <f t="shared" si="5"/>
        <v>45290.68</v>
      </c>
      <c r="O20" s="30">
        <f t="shared" si="4"/>
        <v>2284074.21</v>
      </c>
      <c r="W20" s="62"/>
    </row>
    <row r="21" spans="1:15" ht="18.75" customHeight="1">
      <c r="A21" s="26" t="s">
        <v>36</v>
      </c>
      <c r="B21" s="30">
        <v>56331.44</v>
      </c>
      <c r="C21" s="30">
        <v>38631.65</v>
      </c>
      <c r="D21" s="30">
        <v>22420.03</v>
      </c>
      <c r="E21" s="30">
        <v>9836.26</v>
      </c>
      <c r="F21" s="30">
        <v>27227.26</v>
      </c>
      <c r="G21" s="30">
        <v>44588.04</v>
      </c>
      <c r="H21" s="30">
        <v>4300.57</v>
      </c>
      <c r="I21" s="30">
        <v>31473.65</v>
      </c>
      <c r="J21" s="30">
        <v>30847.3</v>
      </c>
      <c r="K21" s="30">
        <v>47096.1</v>
      </c>
      <c r="L21" s="30">
        <v>43584.54</v>
      </c>
      <c r="M21" s="30">
        <v>20113.74</v>
      </c>
      <c r="N21" s="30">
        <v>12212.6</v>
      </c>
      <c r="O21" s="30">
        <f t="shared" si="4"/>
        <v>388663.17999999993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72</v>
      </c>
      <c r="B24" s="30">
        <v>1133.05</v>
      </c>
      <c r="C24" s="30">
        <v>840.15</v>
      </c>
      <c r="D24" s="30">
        <v>678.29</v>
      </c>
      <c r="E24" s="30">
        <v>215.82</v>
      </c>
      <c r="F24" s="30">
        <v>737.38</v>
      </c>
      <c r="G24" s="30">
        <v>1076.52</v>
      </c>
      <c r="H24" s="30">
        <v>202.97</v>
      </c>
      <c r="I24" s="30">
        <v>822.17</v>
      </c>
      <c r="J24" s="30">
        <v>709.12</v>
      </c>
      <c r="K24" s="30">
        <v>919.8</v>
      </c>
      <c r="L24" s="30">
        <v>850.43</v>
      </c>
      <c r="M24" s="30">
        <v>475.31</v>
      </c>
      <c r="N24" s="30">
        <v>259.49</v>
      </c>
      <c r="O24" s="30">
        <f t="shared" si="4"/>
        <v>8920.5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618.59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801.21</v>
      </c>
      <c r="L27" s="30">
        <v>711.23</v>
      </c>
      <c r="M27" s="30">
        <v>402.53</v>
      </c>
      <c r="N27" s="30">
        <v>210.92</v>
      </c>
      <c r="O27" s="30">
        <f t="shared" si="4"/>
        <v>7477.250000000001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76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77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+B32+B34+B45+B46+B49-B50</f>
        <v>-91026.86</v>
      </c>
      <c r="C31" s="30">
        <f>+C32+C34+C45+C46+C49-C50</f>
        <v>-86164.17</v>
      </c>
      <c r="D31" s="30">
        <f t="shared" si="6"/>
        <v>-64114.13</v>
      </c>
      <c r="E31" s="30">
        <f t="shared" si="6"/>
        <v>-13225.29</v>
      </c>
      <c r="F31" s="30">
        <f t="shared" si="6"/>
        <v>-46481.100000000006</v>
      </c>
      <c r="G31" s="30">
        <f t="shared" si="6"/>
        <v>-70710.15</v>
      </c>
      <c r="H31" s="30">
        <f t="shared" si="6"/>
        <v>-23891.14</v>
      </c>
      <c r="I31" s="30">
        <f t="shared" si="6"/>
        <v>-77620.56</v>
      </c>
      <c r="J31" s="30">
        <f t="shared" si="6"/>
        <v>-62916.34</v>
      </c>
      <c r="K31" s="30">
        <f t="shared" si="6"/>
        <v>-57228.259999999995</v>
      </c>
      <c r="L31" s="30">
        <f t="shared" si="6"/>
        <v>-47576.119999999995</v>
      </c>
      <c r="M31" s="30">
        <f t="shared" si="6"/>
        <v>-28805.45</v>
      </c>
      <c r="N31" s="30">
        <f t="shared" si="6"/>
        <v>-24239.370000000003</v>
      </c>
      <c r="O31" s="30">
        <f t="shared" si="6"/>
        <v>-693998.9400000001</v>
      </c>
    </row>
    <row r="32" spans="1:15" ht="18.75" customHeight="1">
      <c r="A32" s="26" t="s">
        <v>40</v>
      </c>
      <c r="B32" s="31">
        <f>+B33</f>
        <v>-84726.4</v>
      </c>
      <c r="C32" s="31">
        <f>+C33</f>
        <v>-81492.4</v>
      </c>
      <c r="D32" s="31">
        <f aca="true" t="shared" si="7" ref="D32:O32">+D33</f>
        <v>-56751.2</v>
      </c>
      <c r="E32" s="31">
        <f t="shared" si="7"/>
        <v>-12025.2</v>
      </c>
      <c r="F32" s="31">
        <f t="shared" si="7"/>
        <v>-42380.8</v>
      </c>
      <c r="G32" s="31">
        <f t="shared" si="7"/>
        <v>-64724</v>
      </c>
      <c r="H32" s="31">
        <f t="shared" si="7"/>
        <v>-10991.2</v>
      </c>
      <c r="I32" s="31">
        <f t="shared" si="7"/>
        <v>-73048.8</v>
      </c>
      <c r="J32" s="31">
        <f t="shared" si="7"/>
        <v>-58973.2</v>
      </c>
      <c r="K32" s="31">
        <f t="shared" si="7"/>
        <v>-52113.6</v>
      </c>
      <c r="L32" s="31">
        <f t="shared" si="7"/>
        <v>-42847.2</v>
      </c>
      <c r="M32" s="31">
        <f t="shared" si="7"/>
        <v>-26162.4</v>
      </c>
      <c r="N32" s="31">
        <f t="shared" si="7"/>
        <v>-22796.4</v>
      </c>
      <c r="O32" s="31">
        <f t="shared" si="7"/>
        <v>-629032.8</v>
      </c>
    </row>
    <row r="33" spans="1:26" ht="18.75" customHeight="1">
      <c r="A33" s="27" t="s">
        <v>41</v>
      </c>
      <c r="B33" s="16">
        <f>ROUND((-B9)*$G$3,2)</f>
        <v>-84726.4</v>
      </c>
      <c r="C33" s="16">
        <f aca="true" t="shared" si="8" ref="C33:N33">ROUND((-C9)*$G$3,2)</f>
        <v>-81492.4</v>
      </c>
      <c r="D33" s="16">
        <f t="shared" si="8"/>
        <v>-56751.2</v>
      </c>
      <c r="E33" s="16">
        <f t="shared" si="8"/>
        <v>-12025.2</v>
      </c>
      <c r="F33" s="16">
        <f t="shared" si="8"/>
        <v>-42380.8</v>
      </c>
      <c r="G33" s="16">
        <f t="shared" si="8"/>
        <v>-64724</v>
      </c>
      <c r="H33" s="16">
        <f t="shared" si="8"/>
        <v>-10991.2</v>
      </c>
      <c r="I33" s="16">
        <f t="shared" si="8"/>
        <v>-73048.8</v>
      </c>
      <c r="J33" s="16">
        <f t="shared" si="8"/>
        <v>-58973.2</v>
      </c>
      <c r="K33" s="16">
        <f t="shared" si="8"/>
        <v>-52113.6</v>
      </c>
      <c r="L33" s="16">
        <f t="shared" si="8"/>
        <v>-42847.2</v>
      </c>
      <c r="M33" s="16">
        <f t="shared" si="8"/>
        <v>-26162.4</v>
      </c>
      <c r="N33" s="16">
        <f t="shared" si="8"/>
        <v>-22796.4</v>
      </c>
      <c r="O33" s="32">
        <f aca="true" t="shared" si="9" ref="O33:O50">SUM(B33:N33)</f>
        <v>-629032.8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SUM(B35:B43)</f>
        <v>-6300.46</v>
      </c>
      <c r="C34" s="31">
        <f aca="true" t="shared" si="10" ref="C34:O34">SUM(C35:C43)</f>
        <v>-4671.77</v>
      </c>
      <c r="D34" s="31">
        <f t="shared" si="10"/>
        <v>-3771.7</v>
      </c>
      <c r="E34" s="31">
        <f t="shared" si="10"/>
        <v>-1200.09</v>
      </c>
      <c r="F34" s="31">
        <f t="shared" si="10"/>
        <v>-4100.3</v>
      </c>
      <c r="G34" s="31">
        <f t="shared" si="10"/>
        <v>-5986.15</v>
      </c>
      <c r="H34" s="31">
        <f t="shared" si="10"/>
        <v>-11829.82</v>
      </c>
      <c r="I34" s="31">
        <f t="shared" si="10"/>
        <v>-4571.76</v>
      </c>
      <c r="J34" s="31">
        <f t="shared" si="10"/>
        <v>-3943.14</v>
      </c>
      <c r="K34" s="31">
        <f t="shared" si="10"/>
        <v>-5114.66</v>
      </c>
      <c r="L34" s="31">
        <f t="shared" si="10"/>
        <v>-4728.92</v>
      </c>
      <c r="M34" s="31">
        <f t="shared" si="10"/>
        <v>-2643.05</v>
      </c>
      <c r="N34" s="31">
        <f t="shared" si="10"/>
        <v>-1442.97</v>
      </c>
      <c r="O34" s="31">
        <f t="shared" si="10"/>
        <v>-60304.79000000001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-10701.17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-10701.17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-6300.46</v>
      </c>
      <c r="C43" s="33">
        <v>-4671.77</v>
      </c>
      <c r="D43" s="33">
        <v>-3771.7</v>
      </c>
      <c r="E43" s="33">
        <v>-1200.09</v>
      </c>
      <c r="F43" s="33">
        <v>-4100.3</v>
      </c>
      <c r="G43" s="33">
        <v>-5986.15</v>
      </c>
      <c r="H43" s="33">
        <v>-1128.65</v>
      </c>
      <c r="I43" s="33">
        <v>-4571.76</v>
      </c>
      <c r="J43" s="33">
        <v>-3943.14</v>
      </c>
      <c r="K43" s="33">
        <v>-5114.66</v>
      </c>
      <c r="L43" s="33">
        <v>-4728.92</v>
      </c>
      <c r="M43" s="33">
        <v>-2643.05</v>
      </c>
      <c r="N43" s="33">
        <v>-1442.97</v>
      </c>
      <c r="O43" s="33">
        <f t="shared" si="9"/>
        <v>-49603.62000000001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-3591.23</v>
      </c>
      <c r="E45" s="35">
        <v>0</v>
      </c>
      <c r="F45" s="35">
        <v>0</v>
      </c>
      <c r="G45" s="35">
        <v>0</v>
      </c>
      <c r="H45" s="35">
        <v>-1070.12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-4661.35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53</v>
      </c>
      <c r="B48" s="36">
        <f aca="true" t="shared" si="11" ref="B48:N48">+B18+B31</f>
        <v>1162622.6899999997</v>
      </c>
      <c r="C48" s="36">
        <f t="shared" si="11"/>
        <v>826267.89</v>
      </c>
      <c r="D48" s="36">
        <f t="shared" si="11"/>
        <v>681288.3400000001</v>
      </c>
      <c r="E48" s="36">
        <f t="shared" si="11"/>
        <v>223160.7</v>
      </c>
      <c r="F48" s="36">
        <f t="shared" si="11"/>
        <v>760101.8</v>
      </c>
      <c r="G48" s="36">
        <f t="shared" si="11"/>
        <v>1108278.5</v>
      </c>
      <c r="H48" s="36">
        <f t="shared" si="11"/>
        <v>197416.03999999998</v>
      </c>
      <c r="I48" s="36">
        <f t="shared" si="11"/>
        <v>828843.6200000001</v>
      </c>
      <c r="J48" s="36">
        <f t="shared" si="11"/>
        <v>711642.9800000001</v>
      </c>
      <c r="K48" s="36">
        <f t="shared" si="11"/>
        <v>953351.36</v>
      </c>
      <c r="L48" s="36">
        <f t="shared" si="11"/>
        <v>890258.6300000002</v>
      </c>
      <c r="M48" s="36">
        <f t="shared" si="11"/>
        <v>501050.8900000001</v>
      </c>
      <c r="N48" s="36">
        <f t="shared" si="11"/>
        <v>254076.45</v>
      </c>
      <c r="O48" s="36">
        <f>SUM(B48:N48)</f>
        <v>9098359.89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56</v>
      </c>
      <c r="B54" s="51">
        <f aca="true" t="shared" si="12" ref="B54:O54">SUM(B55:B65)</f>
        <v>1162622.69</v>
      </c>
      <c r="C54" s="51">
        <f t="shared" si="12"/>
        <v>826267.89</v>
      </c>
      <c r="D54" s="51">
        <f t="shared" si="12"/>
        <v>681288.34</v>
      </c>
      <c r="E54" s="51">
        <f t="shared" si="12"/>
        <v>223160.7</v>
      </c>
      <c r="F54" s="51">
        <f t="shared" si="12"/>
        <v>760101.8</v>
      </c>
      <c r="G54" s="51">
        <f t="shared" si="12"/>
        <v>1108278.5</v>
      </c>
      <c r="H54" s="51">
        <f t="shared" si="12"/>
        <v>197416.06</v>
      </c>
      <c r="I54" s="51">
        <f t="shared" si="12"/>
        <v>828843.62</v>
      </c>
      <c r="J54" s="51">
        <f t="shared" si="12"/>
        <v>711642.99</v>
      </c>
      <c r="K54" s="51">
        <f t="shared" si="12"/>
        <v>953351.35</v>
      </c>
      <c r="L54" s="51">
        <f t="shared" si="12"/>
        <v>890258.62</v>
      </c>
      <c r="M54" s="51">
        <f t="shared" si="12"/>
        <v>501050.89</v>
      </c>
      <c r="N54" s="51">
        <f t="shared" si="12"/>
        <v>254076.46</v>
      </c>
      <c r="O54" s="36">
        <f t="shared" si="12"/>
        <v>9098359.910000002</v>
      </c>
      <c r="Q54"/>
    </row>
    <row r="55" spans="1:18" ht="18.75" customHeight="1">
      <c r="A55" s="26" t="s">
        <v>57</v>
      </c>
      <c r="B55" s="51">
        <v>949629.8</v>
      </c>
      <c r="C55" s="51">
        <v>588251.91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1537881.71</v>
      </c>
      <c r="P55"/>
      <c r="Q55"/>
      <c r="R55" s="43"/>
    </row>
    <row r="56" spans="1:16" ht="18.75" customHeight="1">
      <c r="A56" s="26" t="s">
        <v>58</v>
      </c>
      <c r="B56" s="51">
        <v>212992.89</v>
      </c>
      <c r="C56" s="51">
        <v>238015.98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451008.87</v>
      </c>
      <c r="P56"/>
    </row>
    <row r="57" spans="1:17" ht="18.75" customHeight="1">
      <c r="A57" s="26" t="s">
        <v>59</v>
      </c>
      <c r="B57" s="52">
        <v>0</v>
      </c>
      <c r="C57" s="52">
        <v>0</v>
      </c>
      <c r="D57" s="31">
        <v>681288.34</v>
      </c>
      <c r="E57" s="52">
        <v>0</v>
      </c>
      <c r="F57" s="52">
        <v>0</v>
      </c>
      <c r="G57" s="52">
        <v>0</v>
      </c>
      <c r="H57" s="51">
        <v>197416.06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878704.3999999999</v>
      </c>
      <c r="Q57"/>
    </row>
    <row r="58" spans="1:18" ht="18.75" customHeight="1">
      <c r="A58" s="26" t="s">
        <v>60</v>
      </c>
      <c r="B58" s="52">
        <v>0</v>
      </c>
      <c r="C58" s="52">
        <v>0</v>
      </c>
      <c r="D58" s="52">
        <v>0</v>
      </c>
      <c r="E58" s="31">
        <v>223160.7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223160.7</v>
      </c>
      <c r="R58"/>
    </row>
    <row r="59" spans="1:19" ht="18.75" customHeight="1">
      <c r="A59" s="26" t="s">
        <v>61</v>
      </c>
      <c r="B59" s="52">
        <v>0</v>
      </c>
      <c r="C59" s="52">
        <v>0</v>
      </c>
      <c r="D59" s="52">
        <v>0</v>
      </c>
      <c r="E59" s="52">
        <v>0</v>
      </c>
      <c r="F59" s="31">
        <v>760101.8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760101.8</v>
      </c>
      <c r="S59"/>
    </row>
    <row r="60" spans="1:20" ht="18.75" customHeight="1">
      <c r="A60" s="26" t="s">
        <v>62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1108278.5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1108278.5</v>
      </c>
      <c r="T60"/>
    </row>
    <row r="61" spans="1:21" ht="18.75" customHeight="1">
      <c r="A61" s="26" t="s">
        <v>63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828843.62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828843.62</v>
      </c>
      <c r="U61"/>
    </row>
    <row r="62" spans="1:22" ht="18.75" customHeight="1">
      <c r="A62" s="26" t="s">
        <v>64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711642.99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711642.99</v>
      </c>
      <c r="V62"/>
    </row>
    <row r="63" spans="1:23" ht="18.75" customHeight="1">
      <c r="A63" s="26" t="s">
        <v>65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953351.35</v>
      </c>
      <c r="L63" s="31">
        <v>890258.62</v>
      </c>
      <c r="M63" s="52">
        <v>0</v>
      </c>
      <c r="N63" s="52">
        <v>0</v>
      </c>
      <c r="O63" s="36">
        <f t="shared" si="13"/>
        <v>1843609.97</v>
      </c>
      <c r="P63"/>
      <c r="W63"/>
    </row>
    <row r="64" spans="1:25" ht="18.75" customHeight="1">
      <c r="A64" s="26" t="s">
        <v>66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501050.89</v>
      </c>
      <c r="N64" s="52">
        <v>0</v>
      </c>
      <c r="O64" s="36">
        <f t="shared" si="13"/>
        <v>501050.89</v>
      </c>
      <c r="R64"/>
      <c r="Y64"/>
    </row>
    <row r="65" spans="1:26" ht="18.75" customHeight="1">
      <c r="A65" s="38" t="s">
        <v>67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254076.46</v>
      </c>
      <c r="O65" s="55">
        <f t="shared" si="13"/>
        <v>254076.46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2022-02-11T15:23:55Z</dcterms:modified>
  <cp:category/>
  <cp:version/>
  <cp:contentType/>
  <cp:contentStatus/>
</cp:coreProperties>
</file>