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<sst xmlns="http://schemas.openxmlformats.org/spreadsheetml/2006/main" count="83" uniqueCount="80">
  <si>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</si>
  <si>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</si>
  <si>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</si>
  <si>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</si>
  <si>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</si>
  <si>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</si>
  <si>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</si>
  <si>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</si>
  <si>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</si>
  <si>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</si>
  <si>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</si>
  <si>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</si>
  <si>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</si>
  <si>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</si>
  <si>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</si>
  <si>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</si>
  <si>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</si>
  <si>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</si>
  <si>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</si>
  <si>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</si>
  <si>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</si>
  <si>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</si>
  <si>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</si>
  <si>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</si>
  <si>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</si>
  <si>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</si>
  <si>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</si>
  <si>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</si>
  <si>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</si>
  <si>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</si>
  <si>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</si>
  <si>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</si>
  <si>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</si>
  <si>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</si>
  <si>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</si>
  <si>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</si>
  <si>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</si>
  <si>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</si>
  <si>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</si>
  <si>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</si>
  <si>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</si>
  <si>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</si>
  <si>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</si>
  <si>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</si>
  <si>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</si>
  <si>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</si>
  <si>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</si>
  <si>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</si>
  <si>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</si>
  <si>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</si>
  <si>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</si>
  <si>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</si>
  <si>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</si>
  <si>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</si>
  <si>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</si>
  <si>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</si>
  <si>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</si>
  <si>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</si>
  <si>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</si>
  <si>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</si>
  <si>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</si>
  <si>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</si>
  <si>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</si>
  <si>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</si>
  <si>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</si>
  <si>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</si>
  <si>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</si>
  <si>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</si>
  <si>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</si>
  <si>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06/02/22 - VENCIMENTO 11/02/22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</si>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</sst>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132035</v>
      </c>
      <c r="C7" s="9">
        <f t="shared" si="0"/>
        <v>92185</v>
      </c>
      <c r="D7" s="9">
        <f t="shared" si="0"/>
        <v>100659</v>
      </c>
      <c r="E7" s="9">
        <f t="shared" si="0"/>
        <v>20922</v>
      </c>
      <c r="F7" s="9">
        <f t="shared" si="0"/>
        <v>81251</v>
      </c>
      <c r="G7" s="9">
        <f t="shared" si="0"/>
        <v>107913</v>
      </c>
      <c r="H7" s="9">
        <f t="shared" si="0"/>
        <v>12431</v>
      </c>
      <c r="I7" s="9">
        <f t="shared" si="0"/>
        <v>77221</v>
      </c>
      <c r="J7" s="9">
        <f t="shared" si="0"/>
        <v>84965</v>
      </c>
      <c r="K7" s="9">
        <f t="shared" si="0"/>
        <v>130648</v>
      </c>
      <c r="L7" s="9">
        <f t="shared" si="0"/>
        <v>92422</v>
      </c>
      <c r="M7" s="9">
        <f t="shared" si="0"/>
        <v>39587</v>
      </c>
      <c r="N7" s="9">
        <f t="shared" si="0"/>
        <v>21595</v>
      </c>
      <c r="O7" s="9">
        <f t="shared" si="0"/>
        <v>993834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9615</v>
      </c>
      <c r="C8" s="11">
        <f t="shared" si="1"/>
        <v>8923</v>
      </c>
      <c r="D8" s="11">
        <f t="shared" si="1"/>
        <v>7407</v>
      </c>
      <c r="E8" s="11">
        <f t="shared" si="1"/>
        <v>1098</v>
      </c>
      <c r="F8" s="11">
        <f t="shared" si="1"/>
        <v>5511</v>
      </c>
      <c r="G8" s="11">
        <f t="shared" si="1"/>
        <v>7102</v>
      </c>
      <c r="H8" s="11">
        <f t="shared" si="1"/>
        <v>1143</v>
      </c>
      <c r="I8" s="11">
        <f t="shared" si="1"/>
        <v>8016</v>
      </c>
      <c r="J8" s="11">
        <f t="shared" si="1"/>
        <v>6733</v>
      </c>
      <c r="K8" s="11">
        <f t="shared" si="1"/>
        <v>7080</v>
      </c>
      <c r="L8" s="11">
        <f t="shared" si="1"/>
        <v>4722</v>
      </c>
      <c r="M8" s="11">
        <f t="shared" si="1"/>
        <v>2392</v>
      </c>
      <c r="N8" s="11">
        <f t="shared" si="1"/>
        <v>1667</v>
      </c>
      <c r="O8" s="11">
        <f t="shared" si="1"/>
        <v>71409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9615</v>
      </c>
      <c r="C9" s="11">
        <v>8923</v>
      </c>
      <c r="D9" s="11">
        <v>7407</v>
      </c>
      <c r="E9" s="11">
        <v>1098</v>
      </c>
      <c r="F9" s="11">
        <v>5511</v>
      </c>
      <c r="G9" s="11">
        <v>7102</v>
      </c>
      <c r="H9" s="11">
        <v>1143</v>
      </c>
      <c r="I9" s="11">
        <v>8014</v>
      </c>
      <c r="J9" s="11">
        <v>6733</v>
      </c>
      <c r="K9" s="11">
        <v>7069</v>
      </c>
      <c r="L9" s="11">
        <v>4722</v>
      </c>
      <c r="M9" s="11">
        <v>2391</v>
      </c>
      <c r="N9" s="11">
        <v>1656</v>
      </c>
      <c r="O9" s="11">
        <f>SUM(B9:N9)</f>
        <v>71384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11</v>
      </c>
      <c r="L10" s="13">
        <v>0</v>
      </c>
      <c r="M10" s="13">
        <v>1</v>
      </c>
      <c r="N10" s="13">
        <v>11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122420</v>
      </c>
      <c r="C11" s="13">
        <v>83262</v>
      </c>
      <c r="D11" s="13">
        <v>93252</v>
      </c>
      <c r="E11" s="13">
        <v>19824</v>
      </c>
      <c r="F11" s="13">
        <v>75740</v>
      </c>
      <c r="G11" s="13">
        <v>100811</v>
      </c>
      <c r="H11" s="13">
        <v>11288</v>
      </c>
      <c r="I11" s="13">
        <v>69205</v>
      </c>
      <c r="J11" s="13">
        <v>78232</v>
      </c>
      <c r="K11" s="13">
        <v>123568</v>
      </c>
      <c r="L11" s="13">
        <v>87700</v>
      </c>
      <c r="M11" s="13">
        <v>37195</v>
      </c>
      <c r="N11" s="13">
        <v>19928</v>
      </c>
      <c r="O11" s="11">
        <f>SUM(B11:N11)</f>
        <v>922425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1.256885940685132</v>
      </c>
      <c r="C16" s="19">
        <v>1.304302102143693</v>
      </c>
      <c r="D16" s="19">
        <v>1.324886940426447</v>
      </c>
      <c r="E16" s="19">
        <v>0.99518935037675</v>
      </c>
      <c r="F16" s="19">
        <v>1.417368336262492</v>
      </c>
      <c r="G16" s="19">
        <v>1.56068003473513</v>
      </c>
      <c r="H16" s="19">
        <v>1.907845783080032</v>
      </c>
      <c r="I16" s="19">
        <v>1.344214315661426</v>
      </c>
      <c r="J16" s="19">
        <v>1.393216648372471</v>
      </c>
      <c r="K16" s="19">
        <v>1.215282251389156</v>
      </c>
      <c r="L16" s="19">
        <v>1.325643504826147</v>
      </c>
      <c r="M16" s="19">
        <v>1.30485885603433</v>
      </c>
      <c r="N16" s="19">
        <v>1.191416968113965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SUM(B19:B29)</f>
        <v>495429.55</v>
      </c>
      <c r="C18" s="24">
        <f aca="true" t="shared" si="2" ref="C18:O18">SUM(C19:C29)</f>
        <v>353687.11</v>
      </c>
      <c r="D18" s="24">
        <f t="shared" si="2"/>
        <v>331009.83</v>
      </c>
      <c r="E18" s="24">
        <f t="shared" si="2"/>
        <v>95227.92999999998</v>
      </c>
      <c r="F18" s="24">
        <f t="shared" si="2"/>
        <v>331511.48000000004</v>
      </c>
      <c r="G18" s="24">
        <f t="shared" si="2"/>
        <v>425808.79999999993</v>
      </c>
      <c r="H18" s="24">
        <f t="shared" si="2"/>
        <v>75842.22000000002</v>
      </c>
      <c r="I18" s="24">
        <f t="shared" si="2"/>
        <v>322157.44000000006</v>
      </c>
      <c r="J18" s="24">
        <f t="shared" si="2"/>
        <v>337596.39</v>
      </c>
      <c r="K18" s="24">
        <f t="shared" si="2"/>
        <v>450096.13</v>
      </c>
      <c r="L18" s="24">
        <f t="shared" si="2"/>
        <v>401273.86999999994</v>
      </c>
      <c r="M18" s="24">
        <f t="shared" si="2"/>
        <v>200483.83999999997</v>
      </c>
      <c r="N18" s="24">
        <f t="shared" si="2"/>
        <v>89437.53</v>
      </c>
      <c r="O18" s="24">
        <f t="shared" si="2"/>
        <v>3909562.1200000006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330523.22</v>
      </c>
      <c r="C19" s="30">
        <f aca="true" t="shared" si="3" ref="C19:N19">ROUND((C13+C14)*C7,2)</f>
        <v>238390.41</v>
      </c>
      <c r="D19" s="30">
        <f t="shared" si="3"/>
        <v>228294.61</v>
      </c>
      <c r="E19" s="30">
        <f t="shared" si="3"/>
        <v>81062.29</v>
      </c>
      <c r="F19" s="30">
        <f t="shared" si="3"/>
        <v>213592.63</v>
      </c>
      <c r="G19" s="30">
        <f t="shared" si="3"/>
        <v>233405.03</v>
      </c>
      <c r="H19" s="30">
        <f t="shared" si="3"/>
        <v>36099.62</v>
      </c>
      <c r="I19" s="30">
        <f t="shared" si="3"/>
        <v>198288.08</v>
      </c>
      <c r="J19" s="30">
        <f t="shared" si="3"/>
        <v>219439.11</v>
      </c>
      <c r="K19" s="30">
        <f t="shared" si="3"/>
        <v>318950.96</v>
      </c>
      <c r="L19" s="30">
        <f t="shared" si="3"/>
        <v>256905.43</v>
      </c>
      <c r="M19" s="30">
        <f t="shared" si="3"/>
        <v>126979.26</v>
      </c>
      <c r="N19" s="30">
        <f t="shared" si="3"/>
        <v>62567.19</v>
      </c>
      <c r="O19" s="30">
        <f aca="true" t="shared" si="4" ref="O19:O29">SUM(B19:N19)</f>
        <v>2544497.8400000003</v>
      </c>
    </row>
    <row r="20" spans="1:23" ht="18.75" customHeight="1">
      <c r="A20" s="26" t="s">
        <v>35</v>
      </c>
      <c r="B20" s="30">
        <f>IF(B16&lt;&gt;0,ROUND((B16-1)*B19,2),0)</f>
        <v>84906.77</v>
      </c>
      <c r="C20" s="30">
        <f aca="true" t="shared" si="5" ref="C20:N20">IF(C16&lt;&gt;0,ROUND((C16-1)*C19,2),0)</f>
        <v>72542.7</v>
      </c>
      <c r="D20" s="30">
        <f t="shared" si="5"/>
        <v>74169.94</v>
      </c>
      <c r="E20" s="30">
        <f t="shared" si="5"/>
        <v>-389.96</v>
      </c>
      <c r="F20" s="30">
        <f t="shared" si="5"/>
        <v>89146.8</v>
      </c>
      <c r="G20" s="30">
        <f t="shared" si="5"/>
        <v>130865.54</v>
      </c>
      <c r="H20" s="30">
        <f t="shared" si="5"/>
        <v>32772.89</v>
      </c>
      <c r="I20" s="30">
        <f t="shared" si="5"/>
        <v>68253.6</v>
      </c>
      <c r="J20" s="30">
        <f t="shared" si="5"/>
        <v>86287.11</v>
      </c>
      <c r="K20" s="30">
        <f t="shared" si="5"/>
        <v>68664.48</v>
      </c>
      <c r="L20" s="30">
        <f t="shared" si="5"/>
        <v>83659.58</v>
      </c>
      <c r="M20" s="30">
        <f t="shared" si="5"/>
        <v>38710.75</v>
      </c>
      <c r="N20" s="30">
        <f t="shared" si="5"/>
        <v>11976.42</v>
      </c>
      <c r="O20" s="30">
        <f t="shared" si="4"/>
        <v>841566.62</v>
      </c>
      <c r="W20" s="62"/>
    </row>
    <row r="21" spans="1:15" ht="18.75" customHeight="1">
      <c r="A21" s="26" t="s">
        <v>36</v>
      </c>
      <c r="B21" s="30">
        <v>21959.66</v>
      </c>
      <c r="C21" s="30">
        <v>16711.44</v>
      </c>
      <c r="D21" s="30">
        <v>12042.83</v>
      </c>
      <c r="E21" s="30">
        <v>4888.2</v>
      </c>
      <c r="F21" s="30">
        <v>13364.02</v>
      </c>
      <c r="G21" s="30">
        <v>21034.28</v>
      </c>
      <c r="H21" s="30">
        <v>2010.88</v>
      </c>
      <c r="I21" s="30">
        <v>16696.79</v>
      </c>
      <c r="J21" s="30">
        <v>15158.12</v>
      </c>
      <c r="K21" s="30">
        <v>22804.54</v>
      </c>
      <c r="L21" s="30">
        <v>21636.23</v>
      </c>
      <c r="M21" s="30">
        <v>10897.87</v>
      </c>
      <c r="N21" s="30">
        <v>5285.47</v>
      </c>
      <c r="O21" s="30">
        <f t="shared" si="4"/>
        <v>184490.33000000002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72</v>
      </c>
      <c r="B24" s="30">
        <v>1264.08</v>
      </c>
      <c r="C24" s="30">
        <v>948.06</v>
      </c>
      <c r="D24" s="30">
        <v>865.84</v>
      </c>
      <c r="E24" s="30">
        <v>249.22</v>
      </c>
      <c r="F24" s="30">
        <v>878.69</v>
      </c>
      <c r="G24" s="30">
        <v>1109.92</v>
      </c>
      <c r="H24" s="30">
        <v>195.26</v>
      </c>
      <c r="I24" s="30">
        <v>817.03</v>
      </c>
      <c r="J24" s="30">
        <v>899.24</v>
      </c>
      <c r="K24" s="30">
        <v>1181.86</v>
      </c>
      <c r="L24" s="30">
        <v>1043.12</v>
      </c>
      <c r="M24" s="30">
        <v>498.44</v>
      </c>
      <c r="N24" s="30">
        <v>233.8</v>
      </c>
      <c r="O24" s="30">
        <f t="shared" si="4"/>
        <v>10184.56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618.59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801.21</v>
      </c>
      <c r="L27" s="30">
        <v>711.23</v>
      </c>
      <c r="M27" s="30">
        <v>402.53</v>
      </c>
      <c r="N27" s="30">
        <v>210.92</v>
      </c>
      <c r="O27" s="30">
        <f t="shared" si="4"/>
        <v>7477.250000000001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76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77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+B32+B34+B45+B46+B49-B50</f>
        <v>-49335.08</v>
      </c>
      <c r="C31" s="30">
        <f>+C32+C34+C45+C46+C49-C50</f>
        <v>-44533.009999999995</v>
      </c>
      <c r="D31" s="30">
        <f t="shared" si="6"/>
        <v>-38924.71</v>
      </c>
      <c r="E31" s="30">
        <f t="shared" si="6"/>
        <v>-6217.0199999999995</v>
      </c>
      <c r="F31" s="30">
        <f t="shared" si="6"/>
        <v>-29134.47</v>
      </c>
      <c r="G31" s="30">
        <f t="shared" si="6"/>
        <v>-37420.68</v>
      </c>
      <c r="H31" s="30">
        <f t="shared" si="6"/>
        <v>-9885.7</v>
      </c>
      <c r="I31" s="30">
        <f t="shared" si="6"/>
        <v>-39804.79</v>
      </c>
      <c r="J31" s="30">
        <f t="shared" si="6"/>
        <v>-34625.56</v>
      </c>
      <c r="K31" s="30">
        <f t="shared" si="6"/>
        <v>-37675.509999999995</v>
      </c>
      <c r="L31" s="30">
        <f t="shared" si="6"/>
        <v>-26577.22</v>
      </c>
      <c r="M31" s="30">
        <f t="shared" si="6"/>
        <v>-13292.029999999999</v>
      </c>
      <c r="N31" s="30">
        <f t="shared" si="6"/>
        <v>-8586.5</v>
      </c>
      <c r="O31" s="30">
        <f t="shared" si="6"/>
        <v>-376012.28</v>
      </c>
    </row>
    <row r="32" spans="1:15" ht="18.75" customHeight="1">
      <c r="A32" s="26" t="s">
        <v>40</v>
      </c>
      <c r="B32" s="31">
        <f>+B33</f>
        <v>-42306</v>
      </c>
      <c r="C32" s="31">
        <f>+C33</f>
        <v>-39261.2</v>
      </c>
      <c r="D32" s="31">
        <f aca="true" t="shared" si="7" ref="D32:O32">+D33</f>
        <v>-32590.8</v>
      </c>
      <c r="E32" s="31">
        <f t="shared" si="7"/>
        <v>-4831.2</v>
      </c>
      <c r="F32" s="31">
        <f t="shared" si="7"/>
        <v>-24248.4</v>
      </c>
      <c r="G32" s="31">
        <f t="shared" si="7"/>
        <v>-31248.8</v>
      </c>
      <c r="H32" s="31">
        <f t="shared" si="7"/>
        <v>-5029.2</v>
      </c>
      <c r="I32" s="31">
        <f t="shared" si="7"/>
        <v>-35261.6</v>
      </c>
      <c r="J32" s="31">
        <f t="shared" si="7"/>
        <v>-29625.2</v>
      </c>
      <c r="K32" s="31">
        <f t="shared" si="7"/>
        <v>-31103.6</v>
      </c>
      <c r="L32" s="31">
        <f t="shared" si="7"/>
        <v>-20776.8</v>
      </c>
      <c r="M32" s="31">
        <f t="shared" si="7"/>
        <v>-10520.4</v>
      </c>
      <c r="N32" s="31">
        <f t="shared" si="7"/>
        <v>-7286.4</v>
      </c>
      <c r="O32" s="31">
        <f t="shared" si="7"/>
        <v>-314089.60000000003</v>
      </c>
    </row>
    <row r="33" spans="1:26" ht="18.75" customHeight="1">
      <c r="A33" s="27" t="s">
        <v>41</v>
      </c>
      <c r="B33" s="16">
        <f>ROUND((-B9)*$G$3,2)</f>
        <v>-42306</v>
      </c>
      <c r="C33" s="16">
        <f aca="true" t="shared" si="8" ref="C33:N33">ROUND((-C9)*$G$3,2)</f>
        <v>-39261.2</v>
      </c>
      <c r="D33" s="16">
        <f t="shared" si="8"/>
        <v>-32590.8</v>
      </c>
      <c r="E33" s="16">
        <f t="shared" si="8"/>
        <v>-4831.2</v>
      </c>
      <c r="F33" s="16">
        <f t="shared" si="8"/>
        <v>-24248.4</v>
      </c>
      <c r="G33" s="16">
        <f t="shared" si="8"/>
        <v>-31248.8</v>
      </c>
      <c r="H33" s="16">
        <f t="shared" si="8"/>
        <v>-5029.2</v>
      </c>
      <c r="I33" s="16">
        <f t="shared" si="8"/>
        <v>-35261.6</v>
      </c>
      <c r="J33" s="16">
        <f t="shared" si="8"/>
        <v>-29625.2</v>
      </c>
      <c r="K33" s="16">
        <f t="shared" si="8"/>
        <v>-31103.6</v>
      </c>
      <c r="L33" s="16">
        <f t="shared" si="8"/>
        <v>-20776.8</v>
      </c>
      <c r="M33" s="16">
        <f t="shared" si="8"/>
        <v>-10520.4</v>
      </c>
      <c r="N33" s="16">
        <f t="shared" si="8"/>
        <v>-7286.4</v>
      </c>
      <c r="O33" s="32">
        <f aca="true" t="shared" si="9" ref="O33:O50">SUM(B33:N33)</f>
        <v>-314089.60000000003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SUM(B35:B43)</f>
        <v>-7029.08</v>
      </c>
      <c r="C34" s="31">
        <f aca="true" t="shared" si="10" ref="C34:O34">SUM(C35:C43)</f>
        <v>-5271.81</v>
      </c>
      <c r="D34" s="31">
        <f t="shared" si="10"/>
        <v>-4814.64</v>
      </c>
      <c r="E34" s="31">
        <f t="shared" si="10"/>
        <v>-1385.82</v>
      </c>
      <c r="F34" s="31">
        <f t="shared" si="10"/>
        <v>-4886.07</v>
      </c>
      <c r="G34" s="31">
        <f t="shared" si="10"/>
        <v>-6171.88</v>
      </c>
      <c r="H34" s="31">
        <f t="shared" si="10"/>
        <v>-4513.71</v>
      </c>
      <c r="I34" s="31">
        <f t="shared" si="10"/>
        <v>-4543.19</v>
      </c>
      <c r="J34" s="31">
        <f t="shared" si="10"/>
        <v>-5000.36</v>
      </c>
      <c r="K34" s="31">
        <f t="shared" si="10"/>
        <v>-6571.91</v>
      </c>
      <c r="L34" s="31">
        <f t="shared" si="10"/>
        <v>-5800.42</v>
      </c>
      <c r="M34" s="31">
        <f t="shared" si="10"/>
        <v>-2771.63</v>
      </c>
      <c r="N34" s="31">
        <f t="shared" si="10"/>
        <v>-1300.1</v>
      </c>
      <c r="O34" s="31">
        <f t="shared" si="10"/>
        <v>-60060.619999999995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-3427.92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-3427.92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-7029.08</v>
      </c>
      <c r="C43" s="33">
        <v>-5271.81</v>
      </c>
      <c r="D43" s="33">
        <v>-4814.64</v>
      </c>
      <c r="E43" s="33">
        <v>-1385.82</v>
      </c>
      <c r="F43" s="33">
        <v>-4886.07</v>
      </c>
      <c r="G43" s="33">
        <v>-6171.88</v>
      </c>
      <c r="H43" s="33">
        <v>-1085.79</v>
      </c>
      <c r="I43" s="33">
        <v>-4543.19</v>
      </c>
      <c r="J43" s="33">
        <v>-5000.36</v>
      </c>
      <c r="K43" s="33">
        <v>-6571.91</v>
      </c>
      <c r="L43" s="33">
        <v>-5800.42</v>
      </c>
      <c r="M43" s="33">
        <v>-2771.63</v>
      </c>
      <c r="N43" s="33">
        <v>-1300.1</v>
      </c>
      <c r="O43" s="33">
        <f t="shared" si="9"/>
        <v>-56632.7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-1519.27</v>
      </c>
      <c r="E45" s="35">
        <v>0</v>
      </c>
      <c r="F45" s="35">
        <v>0</v>
      </c>
      <c r="G45" s="35">
        <v>0</v>
      </c>
      <c r="H45" s="35">
        <v>-342.79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-1862.06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53</v>
      </c>
      <c r="B48" s="36">
        <f aca="true" t="shared" si="11" ref="B48:N48">+B18+B31</f>
        <v>446094.47</v>
      </c>
      <c r="C48" s="36">
        <f t="shared" si="11"/>
        <v>309154.1</v>
      </c>
      <c r="D48" s="36">
        <f t="shared" si="11"/>
        <v>292085.12</v>
      </c>
      <c r="E48" s="36">
        <f t="shared" si="11"/>
        <v>89010.90999999997</v>
      </c>
      <c r="F48" s="36">
        <f t="shared" si="11"/>
        <v>302377.01</v>
      </c>
      <c r="G48" s="36">
        <f t="shared" si="11"/>
        <v>388388.11999999994</v>
      </c>
      <c r="H48" s="36">
        <f t="shared" si="11"/>
        <v>65956.52000000002</v>
      </c>
      <c r="I48" s="36">
        <f t="shared" si="11"/>
        <v>282352.6500000001</v>
      </c>
      <c r="J48" s="36">
        <f t="shared" si="11"/>
        <v>302970.83</v>
      </c>
      <c r="K48" s="36">
        <f t="shared" si="11"/>
        <v>412420.62</v>
      </c>
      <c r="L48" s="36">
        <f t="shared" si="11"/>
        <v>374696.6499999999</v>
      </c>
      <c r="M48" s="36">
        <f t="shared" si="11"/>
        <v>187191.80999999997</v>
      </c>
      <c r="N48" s="36">
        <f t="shared" si="11"/>
        <v>80851.03</v>
      </c>
      <c r="O48" s="36">
        <f>SUM(B48:N48)</f>
        <v>3533549.84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56</v>
      </c>
      <c r="B54" s="51">
        <f aca="true" t="shared" si="12" ref="B54:O54">SUM(B55:B65)</f>
        <v>446094.45999999996</v>
      </c>
      <c r="C54" s="51">
        <f t="shared" si="12"/>
        <v>309154.1</v>
      </c>
      <c r="D54" s="51">
        <f t="shared" si="12"/>
        <v>292085.12</v>
      </c>
      <c r="E54" s="51">
        <f t="shared" si="12"/>
        <v>89010.91</v>
      </c>
      <c r="F54" s="51">
        <f t="shared" si="12"/>
        <v>302377.01</v>
      </c>
      <c r="G54" s="51">
        <f t="shared" si="12"/>
        <v>388388.12</v>
      </c>
      <c r="H54" s="51">
        <f t="shared" si="12"/>
        <v>65956.52</v>
      </c>
      <c r="I54" s="51">
        <f t="shared" si="12"/>
        <v>282352.65</v>
      </c>
      <c r="J54" s="51">
        <f t="shared" si="12"/>
        <v>302970.82</v>
      </c>
      <c r="K54" s="51">
        <f t="shared" si="12"/>
        <v>412420.62</v>
      </c>
      <c r="L54" s="51">
        <f t="shared" si="12"/>
        <v>374696.66</v>
      </c>
      <c r="M54" s="51">
        <f t="shared" si="12"/>
        <v>187191.82</v>
      </c>
      <c r="N54" s="51">
        <f t="shared" si="12"/>
        <v>80851.04</v>
      </c>
      <c r="O54" s="36">
        <f t="shared" si="12"/>
        <v>3533549.849999999</v>
      </c>
      <c r="Q54"/>
    </row>
    <row r="55" spans="1:18" ht="18.75" customHeight="1">
      <c r="A55" s="26" t="s">
        <v>57</v>
      </c>
      <c r="B55" s="51">
        <v>370531.68</v>
      </c>
      <c r="C55" s="51">
        <v>223945.24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594476.9199999999</v>
      </c>
      <c r="P55"/>
      <c r="Q55"/>
      <c r="R55" s="43"/>
    </row>
    <row r="56" spans="1:16" ht="18.75" customHeight="1">
      <c r="A56" s="26" t="s">
        <v>58</v>
      </c>
      <c r="B56" s="51">
        <v>75562.78</v>
      </c>
      <c r="C56" s="51">
        <v>85208.86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160771.64</v>
      </c>
      <c r="P56"/>
    </row>
    <row r="57" spans="1:17" ht="18.75" customHeight="1">
      <c r="A57" s="26" t="s">
        <v>59</v>
      </c>
      <c r="B57" s="52">
        <v>0</v>
      </c>
      <c r="C57" s="52">
        <v>0</v>
      </c>
      <c r="D57" s="31">
        <v>292085.12</v>
      </c>
      <c r="E57" s="52">
        <v>0</v>
      </c>
      <c r="F57" s="52">
        <v>0</v>
      </c>
      <c r="G57" s="52">
        <v>0</v>
      </c>
      <c r="H57" s="51">
        <v>65956.52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358041.64</v>
      </c>
      <c r="Q57"/>
    </row>
    <row r="58" spans="1:18" ht="18.75" customHeight="1">
      <c r="A58" s="26" t="s">
        <v>60</v>
      </c>
      <c r="B58" s="52">
        <v>0</v>
      </c>
      <c r="C58" s="52">
        <v>0</v>
      </c>
      <c r="D58" s="52">
        <v>0</v>
      </c>
      <c r="E58" s="31">
        <v>89010.91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89010.91</v>
      </c>
      <c r="R58"/>
    </row>
    <row r="59" spans="1:19" ht="18.75" customHeight="1">
      <c r="A59" s="26" t="s">
        <v>61</v>
      </c>
      <c r="B59" s="52">
        <v>0</v>
      </c>
      <c r="C59" s="52">
        <v>0</v>
      </c>
      <c r="D59" s="52">
        <v>0</v>
      </c>
      <c r="E59" s="52">
        <v>0</v>
      </c>
      <c r="F59" s="31">
        <v>302377.01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302377.01</v>
      </c>
      <c r="S59"/>
    </row>
    <row r="60" spans="1:20" ht="18.75" customHeight="1">
      <c r="A60" s="26" t="s">
        <v>62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388388.12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388388.12</v>
      </c>
      <c r="T60"/>
    </row>
    <row r="61" spans="1:21" ht="18.75" customHeight="1">
      <c r="A61" s="26" t="s">
        <v>63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282352.65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282352.65</v>
      </c>
      <c r="U61"/>
    </row>
    <row r="62" spans="1:22" ht="18.75" customHeight="1">
      <c r="A62" s="26" t="s">
        <v>64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302970.82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302970.82</v>
      </c>
      <c r="V62"/>
    </row>
    <row r="63" spans="1:23" ht="18.75" customHeight="1">
      <c r="A63" s="26" t="s">
        <v>65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412420.62</v>
      </c>
      <c r="L63" s="31">
        <v>374696.66</v>
      </c>
      <c r="M63" s="52">
        <v>0</v>
      </c>
      <c r="N63" s="52">
        <v>0</v>
      </c>
      <c r="O63" s="36">
        <f t="shared" si="13"/>
        <v>787117.28</v>
      </c>
      <c r="P63"/>
      <c r="W63"/>
    </row>
    <row r="64" spans="1:25" ht="18.75" customHeight="1">
      <c r="A64" s="26" t="s">
        <v>66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187191.82</v>
      </c>
      <c r="N64" s="52">
        <v>0</v>
      </c>
      <c r="O64" s="36">
        <f t="shared" si="13"/>
        <v>187191.82</v>
      </c>
      <c r="R64"/>
      <c r="Y64"/>
    </row>
    <row r="65" spans="1:26" ht="18.75" customHeight="1">
      <c r="A65" s="38" t="s">
        <v>67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80851.04</v>
      </c>
      <c r="O65" s="55">
        <f t="shared" si="13"/>
        <v>80851.04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2022-02-22T12:39:23Z</dcterms:modified>
  <cp:category/>
  <cp:version/>
  <cp:contentType/>
  <cp:contentStatus/>
</cp:coreProperties>
</file>