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<sst xmlns="http://schemas.openxmlformats.org/spreadsheetml/2006/main" count="83" uniqueCount="80">
  <si>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</si>
  <si>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</si>
  <si>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</si>
  <si>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</si>
  <si>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</si>
  <si>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</si>
  <si>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</si>
  <si>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</si>
  <si>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</si>
  <si>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</si>
  <si>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</si>
  <si>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</si>
  <si>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</si>
  <si>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</si>
  <si>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</si>
  <si>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</si>
  <si>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</si>
  <si>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</si>
  <si>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</si>
  <si>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</si>
  <si>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</si>
  <si>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</si>
  <si>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</si>
  <si>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</si>
  <si>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</si>
  <si>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</si>
  <si>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</si>
  <si>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</si>
  <si>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</si>
  <si>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</si>
  <si>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</si>
  <si>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</si>
  <si>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</si>
  <si>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</si>
  <si>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</si>
  <si>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</si>
  <si>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</si>
  <si>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</si>
  <si>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</si>
  <si>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</si>
  <si>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</si>
  <si>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</si>
  <si>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</si>
  <si>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</si>
  <si>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</si>
  <si>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</si>
  <si>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</si>
  <si>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</si>
  <si>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</si>
  <si>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</si>
  <si>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</si>
  <si>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</si>
  <si>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</si>
  <si>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</si>
  <si>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</si>
  <si>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</si>
  <si>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</si>
  <si>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</si>
  <si>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</si>
  <si>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</si>
  <si>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</si>
  <si>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</si>
  <si>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</si>
  <si>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</si>
  <si>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</si>
  <si>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</si>
  <si>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</si>
  <si>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</si>
  <si>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</si>
  <si>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05/02/22 - VENCIMENTO 11/02/22</t>
  </si>
  <si>
    <t>2.1 Tarifa de Remuneração por Passageiro Transportado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</si>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</sst>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256316</v>
      </c>
      <c r="C7" s="9">
        <f t="shared" si="0"/>
        <v>173890</v>
      </c>
      <c r="D7" s="9">
        <f t="shared" si="0"/>
        <v>192400</v>
      </c>
      <c r="E7" s="9">
        <f t="shared" si="0"/>
        <v>42682</v>
      </c>
      <c r="F7" s="9">
        <f t="shared" si="0"/>
        <v>144040</v>
      </c>
      <c r="G7" s="9">
        <f t="shared" si="0"/>
        <v>212449</v>
      </c>
      <c r="H7" s="9">
        <f t="shared" si="0"/>
        <v>27590</v>
      </c>
      <c r="I7" s="9">
        <f t="shared" si="0"/>
        <v>161457</v>
      </c>
      <c r="J7" s="9">
        <f t="shared" si="0"/>
        <v>150673</v>
      </c>
      <c r="K7" s="9">
        <f t="shared" si="0"/>
        <v>231022</v>
      </c>
      <c r="L7" s="9">
        <f t="shared" si="0"/>
        <v>168557</v>
      </c>
      <c r="M7" s="9">
        <f t="shared" si="0"/>
        <v>73837</v>
      </c>
      <c r="N7" s="9">
        <f t="shared" si="0"/>
        <v>46642</v>
      </c>
      <c r="O7" s="9">
        <f t="shared" si="0"/>
        <v>1881555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15707</v>
      </c>
      <c r="C8" s="11">
        <f t="shared" si="1"/>
        <v>15277</v>
      </c>
      <c r="D8" s="11">
        <f t="shared" si="1"/>
        <v>11700</v>
      </c>
      <c r="E8" s="11">
        <f t="shared" si="1"/>
        <v>2289</v>
      </c>
      <c r="F8" s="11">
        <f t="shared" si="1"/>
        <v>8334</v>
      </c>
      <c r="G8" s="11">
        <f t="shared" si="1"/>
        <v>12049</v>
      </c>
      <c r="H8" s="11">
        <f t="shared" si="1"/>
        <v>2072</v>
      </c>
      <c r="I8" s="11">
        <f t="shared" si="1"/>
        <v>14309</v>
      </c>
      <c r="J8" s="11">
        <f t="shared" si="1"/>
        <v>10799</v>
      </c>
      <c r="K8" s="11">
        <f t="shared" si="1"/>
        <v>10287</v>
      </c>
      <c r="L8" s="11">
        <f t="shared" si="1"/>
        <v>8248</v>
      </c>
      <c r="M8" s="11">
        <f t="shared" si="1"/>
        <v>4266</v>
      </c>
      <c r="N8" s="11">
        <f t="shared" si="1"/>
        <v>3988</v>
      </c>
      <c r="O8" s="11">
        <f t="shared" si="1"/>
        <v>119325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15707</v>
      </c>
      <c r="C9" s="11">
        <v>15277</v>
      </c>
      <c r="D9" s="11">
        <v>11700</v>
      </c>
      <c r="E9" s="11">
        <v>2289</v>
      </c>
      <c r="F9" s="11">
        <v>8334</v>
      </c>
      <c r="G9" s="11">
        <v>12049</v>
      </c>
      <c r="H9" s="11">
        <v>2072</v>
      </c>
      <c r="I9" s="11">
        <v>14308</v>
      </c>
      <c r="J9" s="11">
        <v>10799</v>
      </c>
      <c r="K9" s="11">
        <v>10273</v>
      </c>
      <c r="L9" s="11">
        <v>8248</v>
      </c>
      <c r="M9" s="11">
        <v>4264</v>
      </c>
      <c r="N9" s="11">
        <v>3980</v>
      </c>
      <c r="O9" s="11">
        <f>SUM(B9:N9)</f>
        <v>119300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14</v>
      </c>
      <c r="L10" s="13">
        <v>0</v>
      </c>
      <c r="M10" s="13">
        <v>2</v>
      </c>
      <c r="N10" s="13">
        <v>8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240609</v>
      </c>
      <c r="C11" s="13">
        <v>158613</v>
      </c>
      <c r="D11" s="13">
        <v>180700</v>
      </c>
      <c r="E11" s="13">
        <v>40393</v>
      </c>
      <c r="F11" s="13">
        <v>135706</v>
      </c>
      <c r="G11" s="13">
        <v>200400</v>
      </c>
      <c r="H11" s="13">
        <v>25518</v>
      </c>
      <c r="I11" s="13">
        <v>147148</v>
      </c>
      <c r="J11" s="13">
        <v>139874</v>
      </c>
      <c r="K11" s="13">
        <v>220735</v>
      </c>
      <c r="L11" s="13">
        <v>160309</v>
      </c>
      <c r="M11" s="13">
        <v>69571</v>
      </c>
      <c r="N11" s="13">
        <v>42654</v>
      </c>
      <c r="O11" s="11">
        <f>SUM(B11:N11)</f>
        <v>1762230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1.266957142992479</v>
      </c>
      <c r="C16" s="19">
        <v>1.301579122264317</v>
      </c>
      <c r="D16" s="19">
        <v>1.294638370937374</v>
      </c>
      <c r="E16" s="19">
        <v>0.99518935037675</v>
      </c>
      <c r="F16" s="19">
        <v>1.417368336262492</v>
      </c>
      <c r="G16" s="19">
        <v>1.566127414777843</v>
      </c>
      <c r="H16" s="19">
        <v>1.857639328642791</v>
      </c>
      <c r="I16" s="19">
        <v>1.338318625450677</v>
      </c>
      <c r="J16" s="19">
        <v>1.288962338210831</v>
      </c>
      <c r="K16" s="19">
        <v>1.221667270894889</v>
      </c>
      <c r="L16" s="19">
        <v>1.328273764244015</v>
      </c>
      <c r="M16" s="19">
        <v>1.314179272020023</v>
      </c>
      <c r="N16" s="19">
        <v>1.18347416007629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SUM(B19:B29)</f>
        <v>907119.1500000001</v>
      </c>
      <c r="C18" s="24">
        <f aca="true" t="shared" si="2" ref="C18:O18">SUM(C19:C29)</f>
        <v>638653.3600000001</v>
      </c>
      <c r="D18" s="24">
        <f t="shared" si="2"/>
        <v>599103.8200000001</v>
      </c>
      <c r="E18" s="24">
        <f t="shared" si="2"/>
        <v>181136.84999999998</v>
      </c>
      <c r="F18" s="24">
        <f t="shared" si="2"/>
        <v>569484.88</v>
      </c>
      <c r="G18" s="24">
        <f t="shared" si="2"/>
        <v>789033.8200000001</v>
      </c>
      <c r="H18" s="24">
        <f t="shared" si="2"/>
        <v>156991.37999999998</v>
      </c>
      <c r="I18" s="24">
        <f t="shared" si="2"/>
        <v>617503.7400000001</v>
      </c>
      <c r="J18" s="24">
        <f t="shared" si="2"/>
        <v>538852.5900000001</v>
      </c>
      <c r="K18" s="24">
        <f t="shared" si="2"/>
        <v>758321.66</v>
      </c>
      <c r="L18" s="24">
        <f t="shared" si="2"/>
        <v>691367.2300000002</v>
      </c>
      <c r="M18" s="24">
        <f t="shared" si="2"/>
        <v>349710.54000000004</v>
      </c>
      <c r="N18" s="24">
        <f t="shared" si="2"/>
        <v>176863.74999999997</v>
      </c>
      <c r="O18" s="24">
        <f t="shared" si="2"/>
        <v>6974142.769999999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>ROUND((B13+B14)*B7,2)</f>
        <v>641635.84</v>
      </c>
      <c r="C19" s="30">
        <f aca="true" t="shared" si="3" ref="C19:N19">ROUND((C13+C14)*C7,2)</f>
        <v>449679.54</v>
      </c>
      <c r="D19" s="30">
        <f t="shared" si="3"/>
        <v>436363.2</v>
      </c>
      <c r="E19" s="30">
        <f t="shared" si="3"/>
        <v>165371.41</v>
      </c>
      <c r="F19" s="30">
        <f t="shared" si="3"/>
        <v>378652.35</v>
      </c>
      <c r="G19" s="30">
        <f t="shared" si="3"/>
        <v>459505.94</v>
      </c>
      <c r="H19" s="30">
        <f t="shared" si="3"/>
        <v>80121.36</v>
      </c>
      <c r="I19" s="30">
        <f t="shared" si="3"/>
        <v>414589.28</v>
      </c>
      <c r="J19" s="30">
        <f t="shared" si="3"/>
        <v>389143.16</v>
      </c>
      <c r="K19" s="30">
        <f t="shared" si="3"/>
        <v>563994.01</v>
      </c>
      <c r="L19" s="30">
        <f t="shared" si="3"/>
        <v>468537.89</v>
      </c>
      <c r="M19" s="30">
        <f t="shared" si="3"/>
        <v>236839.56</v>
      </c>
      <c r="N19" s="30">
        <f t="shared" si="3"/>
        <v>135135.87</v>
      </c>
      <c r="O19" s="30">
        <f aca="true" t="shared" si="4" ref="O19:O29">SUM(B19:N19)</f>
        <v>4819569.409999999</v>
      </c>
    </row>
    <row r="20" spans="1:23" ht="18.75" customHeight="1">
      <c r="A20" s="26" t="s">
        <v>35</v>
      </c>
      <c r="B20" s="30">
        <f>IF(B16&lt;&gt;0,ROUND((B16-1)*B19,2),0)</f>
        <v>171289.27</v>
      </c>
      <c r="C20" s="30">
        <f aca="true" t="shared" si="5" ref="C20:N20">IF(C16&lt;&gt;0,ROUND((C16-1)*C19,2),0)</f>
        <v>135613.96</v>
      </c>
      <c r="D20" s="30">
        <f t="shared" si="5"/>
        <v>128569.34</v>
      </c>
      <c r="E20" s="30">
        <f t="shared" si="5"/>
        <v>-795.54</v>
      </c>
      <c r="F20" s="30">
        <f t="shared" si="5"/>
        <v>158037.5</v>
      </c>
      <c r="G20" s="30">
        <f t="shared" si="5"/>
        <v>260138.91</v>
      </c>
      <c r="H20" s="30">
        <f t="shared" si="5"/>
        <v>68715.23</v>
      </c>
      <c r="I20" s="30">
        <f t="shared" si="5"/>
        <v>140263.28</v>
      </c>
      <c r="J20" s="30">
        <f t="shared" si="5"/>
        <v>112447.72</v>
      </c>
      <c r="K20" s="30">
        <f t="shared" si="5"/>
        <v>125019.01</v>
      </c>
      <c r="L20" s="30">
        <f t="shared" si="5"/>
        <v>153808.7</v>
      </c>
      <c r="M20" s="30">
        <f t="shared" si="5"/>
        <v>74410.08</v>
      </c>
      <c r="N20" s="30">
        <f t="shared" si="5"/>
        <v>24793.94</v>
      </c>
      <c r="O20" s="30">
        <f t="shared" si="4"/>
        <v>1552311.4</v>
      </c>
      <c r="W20" s="60"/>
    </row>
    <row r="21" spans="1:15" ht="18.75" customHeight="1">
      <c r="A21" s="26" t="s">
        <v>36</v>
      </c>
      <c r="B21" s="30">
        <v>36146.43</v>
      </c>
      <c r="C21" s="30">
        <v>27345.56</v>
      </c>
      <c r="D21" s="30">
        <v>17684.24</v>
      </c>
      <c r="E21" s="30">
        <v>6885.87</v>
      </c>
      <c r="F21" s="30">
        <v>17453.8</v>
      </c>
      <c r="G21" s="30">
        <v>28874.74</v>
      </c>
      <c r="H21" s="30">
        <v>3167.69</v>
      </c>
      <c r="I21" s="30">
        <v>23683.4</v>
      </c>
      <c r="J21" s="30">
        <v>20680.69</v>
      </c>
      <c r="K21" s="30">
        <v>29740.4</v>
      </c>
      <c r="L21" s="30">
        <v>30014.81</v>
      </c>
      <c r="M21" s="30">
        <v>14580.36</v>
      </c>
      <c r="N21" s="30">
        <v>7315.21</v>
      </c>
      <c r="O21" s="30">
        <f t="shared" si="4"/>
        <v>263573.2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72</v>
      </c>
      <c r="B24" s="30">
        <v>1271.79</v>
      </c>
      <c r="C24" s="30">
        <v>919.8</v>
      </c>
      <c r="D24" s="30">
        <v>850.43</v>
      </c>
      <c r="E24" s="30">
        <v>256.93</v>
      </c>
      <c r="F24" s="30">
        <v>811.89</v>
      </c>
      <c r="G24" s="30">
        <v>1120.2</v>
      </c>
      <c r="H24" s="30">
        <v>223.53</v>
      </c>
      <c r="I24" s="30">
        <v>865.84</v>
      </c>
      <c r="J24" s="30">
        <v>768.21</v>
      </c>
      <c r="K24" s="30">
        <v>1073.95</v>
      </c>
      <c r="L24" s="30">
        <v>976.32</v>
      </c>
      <c r="M24" s="30">
        <v>483.02</v>
      </c>
      <c r="N24" s="30">
        <v>244.08</v>
      </c>
      <c r="O24" s="30">
        <f t="shared" si="4"/>
        <v>9865.99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618.59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801.21</v>
      </c>
      <c r="L27" s="30">
        <v>711.23</v>
      </c>
      <c r="M27" s="30">
        <v>402.53</v>
      </c>
      <c r="N27" s="30">
        <v>210.92</v>
      </c>
      <c r="O27" s="30">
        <f t="shared" si="4"/>
        <v>7477.250000000001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76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77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+B32+B34+B45+B46+B49-B50</f>
        <v>-76182.74</v>
      </c>
      <c r="C31" s="30">
        <f>+C32+C34+C45+C46+C49-C50</f>
        <v>-72333.46</v>
      </c>
      <c r="D31" s="30">
        <f t="shared" si="6"/>
        <v>-59068.659999999996</v>
      </c>
      <c r="E31" s="30">
        <f t="shared" si="6"/>
        <v>-11500.28</v>
      </c>
      <c r="F31" s="30">
        <f t="shared" si="6"/>
        <v>-41184.22</v>
      </c>
      <c r="G31" s="30">
        <f t="shared" si="6"/>
        <v>-59244.63</v>
      </c>
      <c r="H31" s="30">
        <f t="shared" si="6"/>
        <v>-18593.67</v>
      </c>
      <c r="I31" s="30">
        <f t="shared" si="6"/>
        <v>-67769.84</v>
      </c>
      <c r="J31" s="30">
        <f t="shared" si="6"/>
        <v>-51787.34</v>
      </c>
      <c r="K31" s="30">
        <f t="shared" si="6"/>
        <v>-51173.06</v>
      </c>
      <c r="L31" s="30">
        <f t="shared" si="6"/>
        <v>-41720.17</v>
      </c>
      <c r="M31" s="30">
        <f t="shared" si="6"/>
        <v>-21447.51</v>
      </c>
      <c r="N31" s="30">
        <f t="shared" si="6"/>
        <v>-18869.23</v>
      </c>
      <c r="O31" s="30">
        <f t="shared" si="6"/>
        <v>-590874.81</v>
      </c>
    </row>
    <row r="32" spans="1:15" ht="18.75" customHeight="1">
      <c r="A32" s="26" t="s">
        <v>40</v>
      </c>
      <c r="B32" s="31">
        <f>+B33</f>
        <v>-69110.8</v>
      </c>
      <c r="C32" s="31">
        <f>+C33</f>
        <v>-67218.8</v>
      </c>
      <c r="D32" s="31">
        <f aca="true" t="shared" si="7" ref="D32:O32">+D33</f>
        <v>-51480</v>
      </c>
      <c r="E32" s="31">
        <f t="shared" si="7"/>
        <v>-10071.6</v>
      </c>
      <c r="F32" s="31">
        <f t="shared" si="7"/>
        <v>-36669.6</v>
      </c>
      <c r="G32" s="31">
        <f t="shared" si="7"/>
        <v>-53015.6</v>
      </c>
      <c r="H32" s="31">
        <f t="shared" si="7"/>
        <v>-9116.8</v>
      </c>
      <c r="I32" s="31">
        <f t="shared" si="7"/>
        <v>-62955.2</v>
      </c>
      <c r="J32" s="31">
        <f t="shared" si="7"/>
        <v>-47515.6</v>
      </c>
      <c r="K32" s="31">
        <f t="shared" si="7"/>
        <v>-45201.2</v>
      </c>
      <c r="L32" s="31">
        <f t="shared" si="7"/>
        <v>-36291.2</v>
      </c>
      <c r="M32" s="31">
        <f t="shared" si="7"/>
        <v>-18761.6</v>
      </c>
      <c r="N32" s="31">
        <f t="shared" si="7"/>
        <v>-17512</v>
      </c>
      <c r="O32" s="31">
        <f t="shared" si="7"/>
        <v>-524920</v>
      </c>
    </row>
    <row r="33" spans="1:26" ht="18.75" customHeight="1">
      <c r="A33" s="27" t="s">
        <v>41</v>
      </c>
      <c r="B33" s="16">
        <f>ROUND((-B9)*$G$3,2)</f>
        <v>-69110.8</v>
      </c>
      <c r="C33" s="16">
        <f aca="true" t="shared" si="8" ref="C33:N33">ROUND((-C9)*$G$3,2)</f>
        <v>-67218.8</v>
      </c>
      <c r="D33" s="16">
        <f t="shared" si="8"/>
        <v>-51480</v>
      </c>
      <c r="E33" s="16">
        <f t="shared" si="8"/>
        <v>-10071.6</v>
      </c>
      <c r="F33" s="16">
        <f t="shared" si="8"/>
        <v>-36669.6</v>
      </c>
      <c r="G33" s="16">
        <f t="shared" si="8"/>
        <v>-53015.6</v>
      </c>
      <c r="H33" s="16">
        <f t="shared" si="8"/>
        <v>-9116.8</v>
      </c>
      <c r="I33" s="16">
        <f t="shared" si="8"/>
        <v>-62955.2</v>
      </c>
      <c r="J33" s="16">
        <f t="shared" si="8"/>
        <v>-47515.6</v>
      </c>
      <c r="K33" s="16">
        <f t="shared" si="8"/>
        <v>-45201.2</v>
      </c>
      <c r="L33" s="16">
        <f t="shared" si="8"/>
        <v>-36291.2</v>
      </c>
      <c r="M33" s="16">
        <f t="shared" si="8"/>
        <v>-18761.6</v>
      </c>
      <c r="N33" s="16">
        <f t="shared" si="8"/>
        <v>-17512</v>
      </c>
      <c r="O33" s="32">
        <f aca="true" t="shared" si="9" ref="O33:O50">SUM(B33:N33)</f>
        <v>-524920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SUM(B35:B43)</f>
        <v>-7071.94</v>
      </c>
      <c r="C34" s="31">
        <f aca="true" t="shared" si="10" ref="C34:O34">SUM(C35:C43)</f>
        <v>-5114.66</v>
      </c>
      <c r="D34" s="31">
        <f t="shared" si="10"/>
        <v>-4728.92</v>
      </c>
      <c r="E34" s="31">
        <f t="shared" si="10"/>
        <v>-1428.68</v>
      </c>
      <c r="F34" s="31">
        <f t="shared" si="10"/>
        <v>-4514.62</v>
      </c>
      <c r="G34" s="31">
        <f t="shared" si="10"/>
        <v>-6229.03</v>
      </c>
      <c r="H34" s="31">
        <f t="shared" si="10"/>
        <v>-8728.33</v>
      </c>
      <c r="I34" s="31">
        <f t="shared" si="10"/>
        <v>-4814.64</v>
      </c>
      <c r="J34" s="31">
        <f t="shared" si="10"/>
        <v>-4271.74</v>
      </c>
      <c r="K34" s="31">
        <f t="shared" si="10"/>
        <v>-5971.86</v>
      </c>
      <c r="L34" s="31">
        <f t="shared" si="10"/>
        <v>-5428.97</v>
      </c>
      <c r="M34" s="31">
        <f t="shared" si="10"/>
        <v>-2685.91</v>
      </c>
      <c r="N34" s="31">
        <f t="shared" si="10"/>
        <v>-1357.23</v>
      </c>
      <c r="O34" s="31">
        <f t="shared" si="10"/>
        <v>-62346.53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-7485.38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-7485.38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-7071.94</v>
      </c>
      <c r="C43" s="33">
        <v>-5114.66</v>
      </c>
      <c r="D43" s="33">
        <v>-4728.92</v>
      </c>
      <c r="E43" s="33">
        <v>-1428.68</v>
      </c>
      <c r="F43" s="33">
        <v>-4514.62</v>
      </c>
      <c r="G43" s="33">
        <v>-6229.03</v>
      </c>
      <c r="H43" s="33">
        <v>-1242.95</v>
      </c>
      <c r="I43" s="33">
        <v>-4814.64</v>
      </c>
      <c r="J43" s="33">
        <v>-4271.74</v>
      </c>
      <c r="K43" s="33">
        <v>-5971.86</v>
      </c>
      <c r="L43" s="33">
        <v>-5428.97</v>
      </c>
      <c r="M43" s="33">
        <v>-2685.91</v>
      </c>
      <c r="N43" s="33">
        <v>-1357.23</v>
      </c>
      <c r="O43" s="33">
        <f t="shared" si="9"/>
        <v>-54861.15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-2859.74</v>
      </c>
      <c r="E45" s="35">
        <v>0</v>
      </c>
      <c r="F45" s="35">
        <v>0</v>
      </c>
      <c r="G45" s="35">
        <v>0</v>
      </c>
      <c r="H45" s="35">
        <v>-748.54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-3608.2799999999997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53</v>
      </c>
      <c r="B48" s="36">
        <f aca="true" t="shared" si="11" ref="B48:N48">+B18+B31</f>
        <v>830936.4100000001</v>
      </c>
      <c r="C48" s="36">
        <f t="shared" si="11"/>
        <v>566319.9000000001</v>
      </c>
      <c r="D48" s="36">
        <f t="shared" si="11"/>
        <v>540035.16</v>
      </c>
      <c r="E48" s="36">
        <f t="shared" si="11"/>
        <v>169636.56999999998</v>
      </c>
      <c r="F48" s="36">
        <f t="shared" si="11"/>
        <v>528300.66</v>
      </c>
      <c r="G48" s="36">
        <f t="shared" si="11"/>
        <v>729789.1900000001</v>
      </c>
      <c r="H48" s="36">
        <f t="shared" si="11"/>
        <v>138397.70999999996</v>
      </c>
      <c r="I48" s="36">
        <f t="shared" si="11"/>
        <v>549733.9000000001</v>
      </c>
      <c r="J48" s="36">
        <f t="shared" si="11"/>
        <v>487065.2500000001</v>
      </c>
      <c r="K48" s="36">
        <f t="shared" si="11"/>
        <v>707148.6000000001</v>
      </c>
      <c r="L48" s="36">
        <f t="shared" si="11"/>
        <v>649647.0600000002</v>
      </c>
      <c r="M48" s="36">
        <f t="shared" si="11"/>
        <v>328263.03</v>
      </c>
      <c r="N48" s="36">
        <f t="shared" si="11"/>
        <v>157994.51999999996</v>
      </c>
      <c r="O48" s="36">
        <f>SUM(B48:N48)</f>
        <v>6383267.96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56</v>
      </c>
      <c r="B54" s="51">
        <f aca="true" t="shared" si="12" ref="B54:O54">SUM(B55:B65)</f>
        <v>830936.4099999999</v>
      </c>
      <c r="C54" s="51">
        <f t="shared" si="12"/>
        <v>566319.9</v>
      </c>
      <c r="D54" s="51">
        <f t="shared" si="12"/>
        <v>540035.17</v>
      </c>
      <c r="E54" s="51">
        <f t="shared" si="12"/>
        <v>169636.56</v>
      </c>
      <c r="F54" s="51">
        <f t="shared" si="12"/>
        <v>528300.66</v>
      </c>
      <c r="G54" s="51">
        <f t="shared" si="12"/>
        <v>729789.19</v>
      </c>
      <c r="H54" s="51">
        <f t="shared" si="12"/>
        <v>138397.71</v>
      </c>
      <c r="I54" s="51">
        <f t="shared" si="12"/>
        <v>549733.9</v>
      </c>
      <c r="J54" s="51">
        <f t="shared" si="12"/>
        <v>487065.25</v>
      </c>
      <c r="K54" s="51">
        <f t="shared" si="12"/>
        <v>707148.6</v>
      </c>
      <c r="L54" s="51">
        <f t="shared" si="12"/>
        <v>649647.06</v>
      </c>
      <c r="M54" s="51">
        <f t="shared" si="12"/>
        <v>328263.03</v>
      </c>
      <c r="N54" s="51">
        <f t="shared" si="12"/>
        <v>157994.51</v>
      </c>
      <c r="O54" s="36">
        <f t="shared" si="12"/>
        <v>6383267.95</v>
      </c>
      <c r="Q54"/>
    </row>
    <row r="55" spans="1:18" ht="18.75" customHeight="1">
      <c r="A55" s="26" t="s">
        <v>57</v>
      </c>
      <c r="B55" s="51">
        <v>681560.94</v>
      </c>
      <c r="C55" s="51">
        <v>405118.55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1086679.49</v>
      </c>
      <c r="P55"/>
      <c r="Q55"/>
      <c r="R55" s="43"/>
    </row>
    <row r="56" spans="1:16" ht="18.75" customHeight="1">
      <c r="A56" s="26" t="s">
        <v>58</v>
      </c>
      <c r="B56" s="51">
        <v>149375.47</v>
      </c>
      <c r="C56" s="51">
        <v>161201.35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310576.82</v>
      </c>
      <c r="P56"/>
    </row>
    <row r="57" spans="1:17" ht="18.75" customHeight="1">
      <c r="A57" s="26" t="s">
        <v>59</v>
      </c>
      <c r="B57" s="52">
        <v>0</v>
      </c>
      <c r="C57" s="52">
        <v>0</v>
      </c>
      <c r="D57" s="31">
        <v>540035.17</v>
      </c>
      <c r="E57" s="52">
        <v>0</v>
      </c>
      <c r="F57" s="52">
        <v>0</v>
      </c>
      <c r="G57" s="52">
        <v>0</v>
      </c>
      <c r="H57" s="51">
        <v>138397.71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678432.88</v>
      </c>
      <c r="Q57"/>
    </row>
    <row r="58" spans="1:18" ht="18.75" customHeight="1">
      <c r="A58" s="26" t="s">
        <v>60</v>
      </c>
      <c r="B58" s="52">
        <v>0</v>
      </c>
      <c r="C58" s="52">
        <v>0</v>
      </c>
      <c r="D58" s="52">
        <v>0</v>
      </c>
      <c r="E58" s="31">
        <v>169636.56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169636.56</v>
      </c>
      <c r="R58"/>
    </row>
    <row r="59" spans="1:19" ht="18.75" customHeight="1">
      <c r="A59" s="26" t="s">
        <v>61</v>
      </c>
      <c r="B59" s="52">
        <v>0</v>
      </c>
      <c r="C59" s="52">
        <v>0</v>
      </c>
      <c r="D59" s="52">
        <v>0</v>
      </c>
      <c r="E59" s="52">
        <v>0</v>
      </c>
      <c r="F59" s="31">
        <v>528300.66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528300.66</v>
      </c>
      <c r="S59"/>
    </row>
    <row r="60" spans="1:20" ht="18.75" customHeight="1">
      <c r="A60" s="26" t="s">
        <v>62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729789.19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729789.19</v>
      </c>
      <c r="T60"/>
    </row>
    <row r="61" spans="1:21" ht="18.75" customHeight="1">
      <c r="A61" s="26" t="s">
        <v>63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549733.9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549733.9</v>
      </c>
      <c r="U61"/>
    </row>
    <row r="62" spans="1:22" ht="18.75" customHeight="1">
      <c r="A62" s="26" t="s">
        <v>64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487065.25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487065.25</v>
      </c>
      <c r="V62"/>
    </row>
    <row r="63" spans="1:23" ht="18.75" customHeight="1">
      <c r="A63" s="26" t="s">
        <v>65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707148.6</v>
      </c>
      <c r="L63" s="31">
        <v>649647.06</v>
      </c>
      <c r="M63" s="52">
        <v>0</v>
      </c>
      <c r="N63" s="52">
        <v>0</v>
      </c>
      <c r="O63" s="36">
        <f t="shared" si="13"/>
        <v>1356795.6600000001</v>
      </c>
      <c r="P63"/>
      <c r="W63"/>
    </row>
    <row r="64" spans="1:25" ht="18.75" customHeight="1">
      <c r="A64" s="26" t="s">
        <v>66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328263.03</v>
      </c>
      <c r="N64" s="52">
        <v>0</v>
      </c>
      <c r="O64" s="36">
        <f t="shared" si="13"/>
        <v>328263.03</v>
      </c>
      <c r="R64"/>
      <c r="Y64"/>
    </row>
    <row r="65" spans="1:26" ht="18.75" customHeight="1">
      <c r="A65" s="38" t="s">
        <v>67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157994.51</v>
      </c>
      <c r="O65" s="55">
        <f t="shared" si="13"/>
        <v>157994.51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2022-02-10T18:31:25Z</dcterms:modified>
  <cp:category/>
  <cp:version/>
  <cp:contentType/>
  <cp:contentStatus/>
</cp:coreProperties>
</file>