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<sst xmlns="http://schemas.openxmlformats.org/spreadsheetml/2006/main" count="83" uniqueCount="80">
  <si>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</si>
  <si>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</si>
  <si>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</si>
  <si>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</si>
  <si>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</si>
  <si>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</si>
  <si>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</si>
  <si>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</si>
  <si>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</si>
  <si>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</si>
  <si>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</si>
  <si>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</si>
  <si>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</si>
  <si>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</si>
  <si>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</si>
  <si>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</si>
  <si>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</si>
  <si>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</si>
  <si>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</si>
  <si>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</si>
  <si>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</si>
  <si>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</si>
  <si>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</si>
  <si>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</si>
  <si>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</si>
  <si>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</si>
  <si>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</si>
  <si>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</si>
  <si>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</si>
  <si>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</si>
  <si>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</si>
  <si>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</si>
  <si>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</si>
  <si>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</si>
  <si>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</si>
  <si>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</si>
  <si>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</si>
  <si>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</si>
  <si>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</si>
  <si>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</si>
  <si>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</si>
  <si>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</si>
  <si>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</si>
  <si>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</si>
  <si>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</si>
  <si>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</si>
  <si>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</si>
  <si>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</si>
  <si>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</si>
  <si>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</si>
  <si>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</si>
  <si>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</si>
  <si>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</si>
  <si>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</si>
  <si>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</si>
  <si>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</si>
  <si>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</si>
  <si>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</si>
  <si>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</si>
  <si>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</si>
  <si>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</si>
  <si>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</si>
  <si>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</si>
  <si>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</si>
  <si>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</si>
  <si>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</si>
  <si>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</si>
  <si>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</si>
  <si>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</si>
  <si>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02/02/22 - VENCIMENTO 09/02/22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</si>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</sst>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348895</v>
      </c>
      <c r="C7" s="9">
        <f t="shared" si="0"/>
        <v>246261</v>
      </c>
      <c r="D7" s="9">
        <f t="shared" si="0"/>
        <v>251552</v>
      </c>
      <c r="E7" s="9">
        <f t="shared" si="0"/>
        <v>56662</v>
      </c>
      <c r="F7" s="9">
        <f t="shared" si="0"/>
        <v>189437</v>
      </c>
      <c r="G7" s="9">
        <f t="shared" si="0"/>
        <v>320383</v>
      </c>
      <c r="H7" s="9">
        <f t="shared" si="0"/>
        <v>40012</v>
      </c>
      <c r="I7" s="9">
        <f t="shared" si="0"/>
        <v>251675</v>
      </c>
      <c r="J7" s="9">
        <f t="shared" si="0"/>
        <v>209675</v>
      </c>
      <c r="K7" s="9">
        <f t="shared" si="0"/>
        <v>321604</v>
      </c>
      <c r="L7" s="9">
        <f t="shared" si="0"/>
        <v>234661</v>
      </c>
      <c r="M7" s="9">
        <f t="shared" si="0"/>
        <v>113551</v>
      </c>
      <c r="N7" s="9">
        <f t="shared" si="0"/>
        <v>73927</v>
      </c>
      <c r="O7" s="9">
        <f t="shared" si="0"/>
        <v>2658295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15923</v>
      </c>
      <c r="C8" s="11">
        <f t="shared" si="1"/>
        <v>15786</v>
      </c>
      <c r="D8" s="11">
        <f t="shared" si="1"/>
        <v>11027</v>
      </c>
      <c r="E8" s="11">
        <f t="shared" si="1"/>
        <v>2393</v>
      </c>
      <c r="F8" s="11">
        <f t="shared" si="1"/>
        <v>8166</v>
      </c>
      <c r="G8" s="11">
        <f t="shared" si="1"/>
        <v>12997</v>
      </c>
      <c r="H8" s="11">
        <f t="shared" si="1"/>
        <v>2249</v>
      </c>
      <c r="I8" s="11">
        <f t="shared" si="1"/>
        <v>15993</v>
      </c>
      <c r="J8" s="11">
        <f t="shared" si="1"/>
        <v>11056</v>
      </c>
      <c r="K8" s="11">
        <f t="shared" si="1"/>
        <v>10123</v>
      </c>
      <c r="L8" s="11">
        <f t="shared" si="1"/>
        <v>8063</v>
      </c>
      <c r="M8" s="11">
        <f t="shared" si="1"/>
        <v>5244</v>
      </c>
      <c r="N8" s="11">
        <f t="shared" si="1"/>
        <v>4909</v>
      </c>
      <c r="O8" s="11">
        <f t="shared" si="1"/>
        <v>123929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15923</v>
      </c>
      <c r="C9" s="11">
        <v>15786</v>
      </c>
      <c r="D9" s="11">
        <v>11027</v>
      </c>
      <c r="E9" s="11">
        <v>2393</v>
      </c>
      <c r="F9" s="11">
        <v>8166</v>
      </c>
      <c r="G9" s="11">
        <v>12997</v>
      </c>
      <c r="H9" s="11">
        <v>2249</v>
      </c>
      <c r="I9" s="11">
        <v>15990</v>
      </c>
      <c r="J9" s="11">
        <v>11056</v>
      </c>
      <c r="K9" s="11">
        <v>10110</v>
      </c>
      <c r="L9" s="11">
        <v>8063</v>
      </c>
      <c r="M9" s="11">
        <v>5241</v>
      </c>
      <c r="N9" s="11">
        <v>4891</v>
      </c>
      <c r="O9" s="11">
        <f>SUM(B9:N9)</f>
        <v>123892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0</v>
      </c>
      <c r="M10" s="13">
        <v>3</v>
      </c>
      <c r="N10" s="13">
        <v>18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332972</v>
      </c>
      <c r="C11" s="13">
        <v>230475</v>
      </c>
      <c r="D11" s="13">
        <v>240525</v>
      </c>
      <c r="E11" s="13">
        <v>54269</v>
      </c>
      <c r="F11" s="13">
        <v>181271</v>
      </c>
      <c r="G11" s="13">
        <v>307386</v>
      </c>
      <c r="H11" s="13">
        <v>37763</v>
      </c>
      <c r="I11" s="13">
        <v>235682</v>
      </c>
      <c r="J11" s="13">
        <v>198619</v>
      </c>
      <c r="K11" s="13">
        <v>311481</v>
      </c>
      <c r="L11" s="13">
        <v>226598</v>
      </c>
      <c r="M11" s="13">
        <v>108307</v>
      </c>
      <c r="N11" s="13">
        <v>69018</v>
      </c>
      <c r="O11" s="11">
        <f>SUM(B11:N11)</f>
        <v>2534366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1.336658735317359</v>
      </c>
      <c r="C16" s="19">
        <v>1.375381243518976</v>
      </c>
      <c r="D16" s="19">
        <v>1.294447486939617</v>
      </c>
      <c r="E16" s="19">
        <v>1.015432021080502</v>
      </c>
      <c r="F16" s="19">
        <v>1.603597569634165</v>
      </c>
      <c r="G16" s="19">
        <v>1.626703624027103</v>
      </c>
      <c r="H16" s="19">
        <v>1.874455083141726</v>
      </c>
      <c r="I16" s="19">
        <v>1.343948013558122</v>
      </c>
      <c r="J16" s="19">
        <v>1.378030768842318</v>
      </c>
      <c r="K16" s="19">
        <v>1.223893528962819</v>
      </c>
      <c r="L16" s="19">
        <v>1.353659555832618</v>
      </c>
      <c r="M16" s="19">
        <v>1.380751458292286</v>
      </c>
      <c r="N16" s="19">
        <v>1.236736827541581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SUM(B19:B29)</f>
        <v>1281487.3399999999</v>
      </c>
      <c r="C18" s="24">
        <f aca="true" t="shared" si="2" ref="C18:O18">SUM(C19:C29)</f>
        <v>940456.7400000001</v>
      </c>
      <c r="D18" s="24">
        <f t="shared" si="2"/>
        <v>777539.9</v>
      </c>
      <c r="E18" s="24">
        <f t="shared" si="2"/>
        <v>242261.36000000002</v>
      </c>
      <c r="F18" s="24">
        <f t="shared" si="2"/>
        <v>842564.84</v>
      </c>
      <c r="G18" s="24">
        <f t="shared" si="2"/>
        <v>1212736.6899999997</v>
      </c>
      <c r="H18" s="24">
        <f t="shared" si="2"/>
        <v>227111.96</v>
      </c>
      <c r="I18" s="24">
        <f t="shared" si="2"/>
        <v>938965.3300000001</v>
      </c>
      <c r="J18" s="24">
        <f t="shared" si="2"/>
        <v>792868.56</v>
      </c>
      <c r="K18" s="24">
        <f t="shared" si="2"/>
        <v>1047278.25</v>
      </c>
      <c r="L18" s="24">
        <f t="shared" si="2"/>
        <v>965886.4700000001</v>
      </c>
      <c r="M18" s="24">
        <f t="shared" si="2"/>
        <v>547053.78</v>
      </c>
      <c r="N18" s="24">
        <f t="shared" si="2"/>
        <v>286777</v>
      </c>
      <c r="O18" s="24">
        <f t="shared" si="2"/>
        <v>10102988.22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873388.85</v>
      </c>
      <c r="C19" s="30">
        <f aca="true" t="shared" si="3" ref="C19:N19">ROUND((C13+C14)*C7,2)</f>
        <v>636830.95</v>
      </c>
      <c r="D19" s="30">
        <f t="shared" si="3"/>
        <v>570519.94</v>
      </c>
      <c r="E19" s="30">
        <f t="shared" si="3"/>
        <v>219536.92</v>
      </c>
      <c r="F19" s="30">
        <f t="shared" si="3"/>
        <v>497991.99</v>
      </c>
      <c r="G19" s="30">
        <f t="shared" si="3"/>
        <v>692956.39</v>
      </c>
      <c r="H19" s="30">
        <f t="shared" si="3"/>
        <v>116194.85</v>
      </c>
      <c r="I19" s="30">
        <f t="shared" si="3"/>
        <v>646251.07</v>
      </c>
      <c r="J19" s="30">
        <f t="shared" si="3"/>
        <v>541527.62</v>
      </c>
      <c r="K19" s="30">
        <f t="shared" si="3"/>
        <v>785131.85</v>
      </c>
      <c r="L19" s="30">
        <f t="shared" si="3"/>
        <v>652287.18</v>
      </c>
      <c r="M19" s="30">
        <f t="shared" si="3"/>
        <v>364226.19</v>
      </c>
      <c r="N19" s="30">
        <f t="shared" si="3"/>
        <v>214188.7</v>
      </c>
      <c r="O19" s="30">
        <f aca="true" t="shared" si="4" ref="O19:O29">SUM(B19:N19)</f>
        <v>6811032.5</v>
      </c>
    </row>
    <row r="20" spans="1:23" ht="18.75" customHeight="1">
      <c r="A20" s="26" t="s">
        <v>35</v>
      </c>
      <c r="B20" s="30">
        <f>IF(B16&lt;&gt;0,ROUND((B16-1)*B19,2),0)</f>
        <v>294033.99</v>
      </c>
      <c r="C20" s="30">
        <f aca="true" t="shared" si="5" ref="C20:N20">IF(C16&lt;&gt;0,ROUND((C16-1)*C19,2),0)</f>
        <v>239054.39</v>
      </c>
      <c r="D20" s="30">
        <f t="shared" si="5"/>
        <v>167988.16</v>
      </c>
      <c r="E20" s="30">
        <f t="shared" si="5"/>
        <v>3387.9</v>
      </c>
      <c r="F20" s="30">
        <f t="shared" si="5"/>
        <v>300586.75</v>
      </c>
      <c r="G20" s="30">
        <f t="shared" si="5"/>
        <v>434278.28</v>
      </c>
      <c r="H20" s="30">
        <f t="shared" si="5"/>
        <v>101607.18</v>
      </c>
      <c r="I20" s="30">
        <f t="shared" si="5"/>
        <v>222276.77</v>
      </c>
      <c r="J20" s="30">
        <f t="shared" si="5"/>
        <v>204714.1</v>
      </c>
      <c r="K20" s="30">
        <f t="shared" si="5"/>
        <v>175785.94</v>
      </c>
      <c r="L20" s="30">
        <f t="shared" si="5"/>
        <v>230687.59</v>
      </c>
      <c r="M20" s="30">
        <f t="shared" si="5"/>
        <v>138679.65</v>
      </c>
      <c r="N20" s="30">
        <f t="shared" si="5"/>
        <v>50706.35</v>
      </c>
      <c r="O20" s="30">
        <f t="shared" si="4"/>
        <v>2563787.0500000003</v>
      </c>
      <c r="W20" s="62"/>
    </row>
    <row r="21" spans="1:15" ht="18.75" customHeight="1">
      <c r="A21" s="26" t="s">
        <v>36</v>
      </c>
      <c r="B21" s="30">
        <v>56158.22</v>
      </c>
      <c r="C21" s="30">
        <v>38631.65</v>
      </c>
      <c r="D21" s="30">
        <v>22706.63</v>
      </c>
      <c r="E21" s="30">
        <v>9823.99</v>
      </c>
      <c r="F21" s="30">
        <v>28703.96</v>
      </c>
      <c r="G21" s="30">
        <v>45026.33</v>
      </c>
      <c r="H21" s="30">
        <v>4343.39</v>
      </c>
      <c r="I21" s="30">
        <v>31505.68</v>
      </c>
      <c r="J21" s="30">
        <v>30104.91</v>
      </c>
      <c r="K21" s="30">
        <v>46936.09</v>
      </c>
      <c r="L21" s="30">
        <v>44026.65</v>
      </c>
      <c r="M21" s="30">
        <v>20269.97</v>
      </c>
      <c r="N21" s="30">
        <v>12258.1</v>
      </c>
      <c r="O21" s="30">
        <f t="shared" si="4"/>
        <v>390495.56999999995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72</v>
      </c>
      <c r="B24" s="30">
        <v>1130.48</v>
      </c>
      <c r="C24" s="30">
        <v>845.29</v>
      </c>
      <c r="D24" s="30">
        <v>688.56</v>
      </c>
      <c r="E24" s="30">
        <v>215.82</v>
      </c>
      <c r="F24" s="30">
        <v>752.8</v>
      </c>
      <c r="G24" s="30">
        <v>1081.66</v>
      </c>
      <c r="H24" s="30">
        <v>202.97</v>
      </c>
      <c r="I24" s="30">
        <v>829.87</v>
      </c>
      <c r="J24" s="30">
        <v>709.12</v>
      </c>
      <c r="K24" s="30">
        <v>930.08</v>
      </c>
      <c r="L24" s="30">
        <v>855.57</v>
      </c>
      <c r="M24" s="30">
        <v>480.45</v>
      </c>
      <c r="N24" s="30">
        <v>249.2</v>
      </c>
      <c r="O24" s="30">
        <f t="shared" si="4"/>
        <v>8971.87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941.37</v>
      </c>
      <c r="C27" s="30">
        <v>700.9</v>
      </c>
      <c r="D27" s="30">
        <v>614.72</v>
      </c>
      <c r="E27" s="30">
        <v>187.76</v>
      </c>
      <c r="F27" s="30">
        <v>618.59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801.21</v>
      </c>
      <c r="L27" s="30">
        <v>711.2</v>
      </c>
      <c r="M27" s="30">
        <v>402.53</v>
      </c>
      <c r="N27" s="30">
        <v>210.92</v>
      </c>
      <c r="O27" s="30">
        <f t="shared" si="4"/>
        <v>7477.16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76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77</v>
      </c>
      <c r="B29" s="30">
        <v>52127.93</v>
      </c>
      <c r="C29" s="30">
        <v>20799.26</v>
      </c>
      <c r="D29" s="30">
        <v>27155.75</v>
      </c>
      <c r="E29" s="30">
        <v>7575.39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336642.57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>+B32+B34+B45+B46+B49-B50</f>
        <v>-76347.37</v>
      </c>
      <c r="C31" s="30">
        <f>+C32+C34+C45+C46+C49-C50</f>
        <v>-74158.73999999999</v>
      </c>
      <c r="D31" s="30">
        <f>+D32+D34+D45+D46+D49-D50</f>
        <v>-56099.57</v>
      </c>
      <c r="E31" s="30">
        <f>+E32+E34+E45+E46+E49-E50</f>
        <v>-11729.29</v>
      </c>
      <c r="F31" s="30">
        <f>+F32+F34+F45+F46+F49-F50</f>
        <v>-40116.42</v>
      </c>
      <c r="G31" s="30">
        <f>+G32+G34+G45+G46+G49-G50</f>
        <v>-63201.520000000004</v>
      </c>
      <c r="H31" s="30">
        <f>+H32+H34+H45+H46+H49-H50</f>
        <v>-23114.8</v>
      </c>
      <c r="I31" s="30">
        <f>+I32+I34+I45+I46+I49-I50</f>
        <v>-74970.62</v>
      </c>
      <c r="J31" s="30">
        <f>+J32+J34+J45+J46+J49-J50</f>
        <v>-52589.54</v>
      </c>
      <c r="K31" s="30">
        <f>+K32+K34+K45+K46+K49-K50</f>
        <v>-49655.81</v>
      </c>
      <c r="L31" s="30">
        <f>+L32+L34+L45+L46+L49-L50</f>
        <v>-40234.689999999995</v>
      </c>
      <c r="M31" s="30">
        <f>+M32+M34+M45+M46+M49-M50</f>
        <v>-25732.02</v>
      </c>
      <c r="N31" s="30">
        <f>+N32+N34+N45+N46+N49-N50</f>
        <v>-22906.230000000003</v>
      </c>
      <c r="O31" s="30">
        <f>+O32+O34+O45+O46+O49-O50</f>
        <v>-610856.6200000001</v>
      </c>
    </row>
    <row r="32" spans="1:15" ht="18.75" customHeight="1">
      <c r="A32" s="26" t="s">
        <v>40</v>
      </c>
      <c r="B32" s="31">
        <f>+B33</f>
        <v>-70061.2</v>
      </c>
      <c r="C32" s="31">
        <f>+C33</f>
        <v>-69458.4</v>
      </c>
      <c r="D32" s="31">
        <f aca="true" t="shared" si="6" ref="D32:O32">+D33</f>
        <v>-48518.8</v>
      </c>
      <c r="E32" s="31">
        <f t="shared" si="6"/>
        <v>-10529.2</v>
      </c>
      <c r="F32" s="31">
        <f t="shared" si="6"/>
        <v>-35930.4</v>
      </c>
      <c r="G32" s="31">
        <f t="shared" si="6"/>
        <v>-57186.8</v>
      </c>
      <c r="H32" s="31">
        <f t="shared" si="6"/>
        <v>-9895.6</v>
      </c>
      <c r="I32" s="31">
        <f t="shared" si="6"/>
        <v>-70356</v>
      </c>
      <c r="J32" s="31">
        <f t="shared" si="6"/>
        <v>-48646.4</v>
      </c>
      <c r="K32" s="31">
        <f t="shared" si="6"/>
        <v>-44484</v>
      </c>
      <c r="L32" s="31">
        <f t="shared" si="6"/>
        <v>-35477.2</v>
      </c>
      <c r="M32" s="31">
        <f t="shared" si="6"/>
        <v>-23060.4</v>
      </c>
      <c r="N32" s="31">
        <f t="shared" si="6"/>
        <v>-21520.4</v>
      </c>
      <c r="O32" s="31">
        <f t="shared" si="6"/>
        <v>-545124.8</v>
      </c>
    </row>
    <row r="33" spans="1:26" ht="18.75" customHeight="1">
      <c r="A33" s="27" t="s">
        <v>41</v>
      </c>
      <c r="B33" s="16">
        <f>ROUND((-B9)*$G$3,2)</f>
        <v>-70061.2</v>
      </c>
      <c r="C33" s="16">
        <f aca="true" t="shared" si="7" ref="C33:N33">ROUND((-C9)*$G$3,2)</f>
        <v>-69458.4</v>
      </c>
      <c r="D33" s="16">
        <f t="shared" si="7"/>
        <v>-48518.8</v>
      </c>
      <c r="E33" s="16">
        <f t="shared" si="7"/>
        <v>-10529.2</v>
      </c>
      <c r="F33" s="16">
        <f t="shared" si="7"/>
        <v>-35930.4</v>
      </c>
      <c r="G33" s="16">
        <f t="shared" si="7"/>
        <v>-57186.8</v>
      </c>
      <c r="H33" s="16">
        <f t="shared" si="7"/>
        <v>-9895.6</v>
      </c>
      <c r="I33" s="16">
        <f t="shared" si="7"/>
        <v>-70356</v>
      </c>
      <c r="J33" s="16">
        <f t="shared" si="7"/>
        <v>-48646.4</v>
      </c>
      <c r="K33" s="16">
        <f t="shared" si="7"/>
        <v>-44484</v>
      </c>
      <c r="L33" s="16">
        <f t="shared" si="7"/>
        <v>-35477.2</v>
      </c>
      <c r="M33" s="16">
        <f t="shared" si="7"/>
        <v>-23060.4</v>
      </c>
      <c r="N33" s="16">
        <f t="shared" si="7"/>
        <v>-21520.4</v>
      </c>
      <c r="O33" s="32">
        <f aca="true" t="shared" si="8" ref="O33:O50">SUM(B33:N33)</f>
        <v>-545124.8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SUM(B35:B43)</f>
        <v>-6286.17</v>
      </c>
      <c r="C34" s="31">
        <f aca="true" t="shared" si="9" ref="C34:O34">SUM(C35:C43)</f>
        <v>-4700.34</v>
      </c>
      <c r="D34" s="31">
        <f t="shared" si="9"/>
        <v>-3828.85</v>
      </c>
      <c r="E34" s="31">
        <f t="shared" si="9"/>
        <v>-1200.09</v>
      </c>
      <c r="F34" s="31">
        <f t="shared" si="9"/>
        <v>-4186.02</v>
      </c>
      <c r="G34" s="31">
        <f t="shared" si="9"/>
        <v>-6014.72</v>
      </c>
      <c r="H34" s="31">
        <f t="shared" si="9"/>
        <v>-12120.06</v>
      </c>
      <c r="I34" s="31">
        <f t="shared" si="9"/>
        <v>-4614.62</v>
      </c>
      <c r="J34" s="31">
        <f t="shared" si="9"/>
        <v>-3943.14</v>
      </c>
      <c r="K34" s="31">
        <f t="shared" si="9"/>
        <v>-5171.81</v>
      </c>
      <c r="L34" s="31">
        <f t="shared" si="9"/>
        <v>-4757.49</v>
      </c>
      <c r="M34" s="31">
        <f t="shared" si="9"/>
        <v>-2671.62</v>
      </c>
      <c r="N34" s="31">
        <f t="shared" si="9"/>
        <v>-1385.83</v>
      </c>
      <c r="O34" s="31">
        <f t="shared" si="9"/>
        <v>-60880.76000000001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-10991.41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-10991.41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8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8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-6286.17</v>
      </c>
      <c r="C43" s="33">
        <v>-4700.34</v>
      </c>
      <c r="D43" s="33">
        <v>-3828.85</v>
      </c>
      <c r="E43" s="33">
        <v>-1200.09</v>
      </c>
      <c r="F43" s="33">
        <v>-4186.02</v>
      </c>
      <c r="G43" s="33">
        <v>-6014.72</v>
      </c>
      <c r="H43" s="33">
        <v>-1128.65</v>
      </c>
      <c r="I43" s="33">
        <v>-4614.62</v>
      </c>
      <c r="J43" s="33">
        <v>-3943.14</v>
      </c>
      <c r="K43" s="33">
        <v>-5171.81</v>
      </c>
      <c r="L43" s="33">
        <v>-4757.49</v>
      </c>
      <c r="M43" s="33">
        <v>-2671.62</v>
      </c>
      <c r="N43" s="33">
        <v>-1385.83</v>
      </c>
      <c r="O43" s="33">
        <f t="shared" si="8"/>
        <v>-49889.350000000006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-3751.92</v>
      </c>
      <c r="E45" s="35">
        <v>0</v>
      </c>
      <c r="F45" s="35">
        <v>0</v>
      </c>
      <c r="G45" s="35">
        <v>0</v>
      </c>
      <c r="H45" s="35">
        <v>-1099.14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8"/>
        <v>-4851.06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8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 s="43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53</v>
      </c>
      <c r="B48" s="36">
        <f aca="true" t="shared" si="10" ref="B48:N48">+B18+B31</f>
        <v>1205139.9699999997</v>
      </c>
      <c r="C48" s="36">
        <f t="shared" si="10"/>
        <v>866298.0000000001</v>
      </c>
      <c r="D48" s="36">
        <f t="shared" si="10"/>
        <v>721440.3300000001</v>
      </c>
      <c r="E48" s="36">
        <f t="shared" si="10"/>
        <v>230532.07</v>
      </c>
      <c r="F48" s="36">
        <f t="shared" si="10"/>
        <v>802448.4199999999</v>
      </c>
      <c r="G48" s="36">
        <f t="shared" si="10"/>
        <v>1149535.1699999997</v>
      </c>
      <c r="H48" s="36">
        <f t="shared" si="10"/>
        <v>203997.16</v>
      </c>
      <c r="I48" s="36">
        <f t="shared" si="10"/>
        <v>863994.7100000001</v>
      </c>
      <c r="J48" s="36">
        <f t="shared" si="10"/>
        <v>740279.02</v>
      </c>
      <c r="K48" s="36">
        <f t="shared" si="10"/>
        <v>997622.44</v>
      </c>
      <c r="L48" s="36">
        <f t="shared" si="10"/>
        <v>925651.7800000001</v>
      </c>
      <c r="M48" s="36">
        <f t="shared" si="10"/>
        <v>521321.76</v>
      </c>
      <c r="N48" s="36">
        <f t="shared" si="10"/>
        <v>263870.77</v>
      </c>
      <c r="O48" s="36">
        <f>SUM(B48:N48)</f>
        <v>9492131.599999998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8"/>
        <v>0</v>
      </c>
      <c r="P49"/>
      <c r="Q49"/>
      <c r="R49"/>
      <c r="S49"/>
    </row>
    <row r="50" spans="1:19" ht="18.75" customHeight="1">
      <c r="A50" s="37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8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56</v>
      </c>
      <c r="B54" s="51">
        <f aca="true" t="shared" si="11" ref="B54:O54">SUM(B55:B65)</f>
        <v>1205139.96</v>
      </c>
      <c r="C54" s="51">
        <f t="shared" si="11"/>
        <v>866298</v>
      </c>
      <c r="D54" s="51">
        <f t="shared" si="11"/>
        <v>721440.32</v>
      </c>
      <c r="E54" s="51">
        <f t="shared" si="11"/>
        <v>230532.07</v>
      </c>
      <c r="F54" s="51">
        <f t="shared" si="11"/>
        <v>802448.42</v>
      </c>
      <c r="G54" s="51">
        <f t="shared" si="11"/>
        <v>1149535.18</v>
      </c>
      <c r="H54" s="51">
        <f t="shared" si="11"/>
        <v>203997.15</v>
      </c>
      <c r="I54" s="51">
        <f t="shared" si="11"/>
        <v>863994.7</v>
      </c>
      <c r="J54" s="51">
        <f t="shared" si="11"/>
        <v>740279.02</v>
      </c>
      <c r="K54" s="51">
        <f t="shared" si="11"/>
        <v>997622.43</v>
      </c>
      <c r="L54" s="51">
        <f t="shared" si="11"/>
        <v>925651.79</v>
      </c>
      <c r="M54" s="51">
        <f t="shared" si="11"/>
        <v>521321.76</v>
      </c>
      <c r="N54" s="51">
        <f t="shared" si="11"/>
        <v>263870.77</v>
      </c>
      <c r="O54" s="36">
        <f t="shared" si="11"/>
        <v>9492131.57</v>
      </c>
      <c r="Q54"/>
    </row>
    <row r="55" spans="1:18" ht="18.75" customHeight="1">
      <c r="A55" s="26" t="s">
        <v>57</v>
      </c>
      <c r="B55" s="51">
        <v>983992.25</v>
      </c>
      <c r="C55" s="51">
        <v>616453.12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1600445.37</v>
      </c>
      <c r="P55"/>
      <c r="Q55"/>
      <c r="R55" s="43"/>
    </row>
    <row r="56" spans="1:16" ht="18.75" customHeight="1">
      <c r="A56" s="26" t="s">
        <v>58</v>
      </c>
      <c r="B56" s="51">
        <v>221147.71</v>
      </c>
      <c r="C56" s="51">
        <v>249844.88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2" ref="O56:O65">SUM(B56:N56)</f>
        <v>470992.58999999997</v>
      </c>
      <c r="P56"/>
    </row>
    <row r="57" spans="1:17" ht="18.75" customHeight="1">
      <c r="A57" s="26" t="s">
        <v>59</v>
      </c>
      <c r="B57" s="52">
        <v>0</v>
      </c>
      <c r="C57" s="52">
        <v>0</v>
      </c>
      <c r="D57" s="31">
        <v>721440.32</v>
      </c>
      <c r="E57" s="52">
        <v>0</v>
      </c>
      <c r="F57" s="52">
        <v>0</v>
      </c>
      <c r="G57" s="52">
        <v>0</v>
      </c>
      <c r="H57" s="51">
        <v>203997.15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2"/>
        <v>925437.47</v>
      </c>
      <c r="Q57"/>
    </row>
    <row r="58" spans="1:18" ht="18.75" customHeight="1">
      <c r="A58" s="26" t="s">
        <v>60</v>
      </c>
      <c r="B58" s="52">
        <v>0</v>
      </c>
      <c r="C58" s="52">
        <v>0</v>
      </c>
      <c r="D58" s="52">
        <v>0</v>
      </c>
      <c r="E58" s="31">
        <v>230532.07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2"/>
        <v>230532.07</v>
      </c>
      <c r="R58"/>
    </row>
    <row r="59" spans="1:19" ht="18.75" customHeight="1">
      <c r="A59" s="26" t="s">
        <v>61</v>
      </c>
      <c r="B59" s="52">
        <v>0</v>
      </c>
      <c r="C59" s="52">
        <v>0</v>
      </c>
      <c r="D59" s="52">
        <v>0</v>
      </c>
      <c r="E59" s="52">
        <v>0</v>
      </c>
      <c r="F59" s="31">
        <v>802448.42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2"/>
        <v>802448.42</v>
      </c>
      <c r="S59"/>
    </row>
    <row r="60" spans="1:20" ht="18.75" customHeight="1">
      <c r="A60" s="26" t="s">
        <v>62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1149535.18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1149535.18</v>
      </c>
      <c r="T60"/>
    </row>
    <row r="61" spans="1:21" ht="18.75" customHeight="1">
      <c r="A61" s="26" t="s">
        <v>63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863994.7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2"/>
        <v>863994.7</v>
      </c>
      <c r="U61"/>
    </row>
    <row r="62" spans="1:22" ht="18.75" customHeight="1">
      <c r="A62" s="26" t="s">
        <v>64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740279.02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2"/>
        <v>740279.02</v>
      </c>
      <c r="V62"/>
    </row>
    <row r="63" spans="1:23" ht="18.75" customHeight="1">
      <c r="A63" s="26" t="s">
        <v>65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997622.43</v>
      </c>
      <c r="L63" s="31">
        <v>925651.79</v>
      </c>
      <c r="M63" s="52">
        <v>0</v>
      </c>
      <c r="N63" s="52">
        <v>0</v>
      </c>
      <c r="O63" s="36">
        <f t="shared" si="12"/>
        <v>1923274.2200000002</v>
      </c>
      <c r="P63"/>
      <c r="W63"/>
    </row>
    <row r="64" spans="1:25" ht="18.75" customHeight="1">
      <c r="A64" s="26" t="s">
        <v>66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521321.76</v>
      </c>
      <c r="N64" s="52">
        <v>0</v>
      </c>
      <c r="O64" s="36">
        <f t="shared" si="12"/>
        <v>521321.76</v>
      </c>
      <c r="R64"/>
      <c r="Y64"/>
    </row>
    <row r="65" spans="1:26" ht="18.75" customHeight="1">
      <c r="A65" s="38" t="s">
        <v>67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263870.77</v>
      </c>
      <c r="O65" s="55">
        <f t="shared" si="12"/>
        <v>263870.77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9" spans="2:14" ht="13.5">
      <c r="B109"/>
      <c r="C109"/>
      <c r="D109"/>
      <c r="E109"/>
      <c r="F109"/>
      <c r="G109"/>
      <c r="H109"/>
      <c r="I109"/>
      <c r="J109"/>
      <c r="K109"/>
      <c r="L109"/>
      <c r="M109"/>
      <c r="N109"/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2022-02-08T20:54:58Z</dcterms:modified>
  <cp:category/>
  <cp:version/>
  <cp:contentType/>
  <cp:contentStatus/>
</cp:coreProperties>
</file>