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<sst xmlns="http://schemas.openxmlformats.org/spreadsheetml/2006/main" count="78" uniqueCount="77">
  <si>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</si>
  <si>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</si>
  <si>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</si>
  <si>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</si>
  <si>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</si>
  <si>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</si>
  <si>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</si>
  <si>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</si>
  <si>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</si>
  <si>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</si>
  <si>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</si>
  <si>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</si>
  <si>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</si>
  <si>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</si>
  <si>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</si>
  <si>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</si>
  <si>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</si>
  <si>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</si>
  <si>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</si>
  <si>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</si>
  <si>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</si>
  <si>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</si>
  <si>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</si>
  <si>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</si>
  <si>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</si>
  <si>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</si>
  <si>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</si>
  <si>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</si>
  <si>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</si>
  <si>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</si>
  <si>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</si>
  <si>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</si>
  <si>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</si>
  <si>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</si>
  <si>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</si>
  <si>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</si>
  <si>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</si>
  <si>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</si>
  <si>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</si>
  <si>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</si>
  <si>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</si>
  <si>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</si>
  <si>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</si>
  <si>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</si>
  <si>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</si>
  <si>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</si>
  <si>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</si>
  <si>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</si>
  <si>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</si>
  <si>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</si>
  <si>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</si>
  <si>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</si>
  <si>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</si>
  <si>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</si>
  <si>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</si>
  <si>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</si>
  <si>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</si>
  <si>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</si>
  <si>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</si>
  <si>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</si>
  <si>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</si>
  <si>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</si>
  <si>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</si>
  <si>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</si>
  <si>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</si>
  <si>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</si>
  <si>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</si>
  <si>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</si>
  <si>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</si>
  <si>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24/02/22 - VENCIMENTO 07/03/22</t>
  </si>
  <si>
    <t>2.1 Tarifa de Remuneração por Passageiro Transportado Combustível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</si>
  <si>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</si>
  <si>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</si>
  <si>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</si>
  <si>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</si>
  <si>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Dados por Chip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</si>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</sst>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314989</v>
      </c>
      <c r="C7" s="46">
        <f t="shared" si="0"/>
        <v>260338</v>
      </c>
      <c r="D7" s="46">
        <f t="shared" si="0"/>
        <v>326144</v>
      </c>
      <c r="E7" s="46">
        <f t="shared" si="0"/>
        <v>178575</v>
      </c>
      <c r="F7" s="46">
        <f t="shared" si="0"/>
        <v>218454</v>
      </c>
      <c r="G7" s="46">
        <f t="shared" si="0"/>
        <v>221716</v>
      </c>
      <c r="H7" s="46">
        <f t="shared" si="0"/>
        <v>262403</v>
      </c>
      <c r="I7" s="46">
        <f t="shared" si="0"/>
        <v>356645</v>
      </c>
      <c r="J7" s="46">
        <f t="shared" si="0"/>
        <v>111872</v>
      </c>
      <c r="K7" s="46">
        <f t="shared" si="0"/>
        <v>2251136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21408</v>
      </c>
      <c r="C8" s="44">
        <f t="shared" si="1"/>
        <v>20260</v>
      </c>
      <c r="D8" s="44">
        <f t="shared" si="1"/>
        <v>20744</v>
      </c>
      <c r="E8" s="44">
        <f t="shared" si="1"/>
        <v>13191</v>
      </c>
      <c r="F8" s="44">
        <f t="shared" si="1"/>
        <v>15338</v>
      </c>
      <c r="G8" s="44">
        <f t="shared" si="1"/>
        <v>8237</v>
      </c>
      <c r="H8" s="44">
        <f t="shared" si="1"/>
        <v>7758</v>
      </c>
      <c r="I8" s="44">
        <f t="shared" si="1"/>
        <v>21441</v>
      </c>
      <c r="J8" s="44">
        <f t="shared" si="1"/>
        <v>4107</v>
      </c>
      <c r="K8" s="37">
        <f>SUM(B8:J8)</f>
        <v>132484</v>
      </c>
      <c r="L8"/>
      <c r="M8"/>
      <c r="N8"/>
    </row>
    <row r="9" spans="1:14" ht="16.5" customHeight="1">
      <c r="A9" s="22" t="s">
        <v>33</v>
      </c>
      <c r="B9" s="44">
        <v>21369</v>
      </c>
      <c r="C9" s="44">
        <v>20250</v>
      </c>
      <c r="D9" s="44">
        <v>20730</v>
      </c>
      <c r="E9" s="44">
        <v>13103</v>
      </c>
      <c r="F9" s="44">
        <v>15326</v>
      </c>
      <c r="G9" s="44">
        <v>8234</v>
      </c>
      <c r="H9" s="44">
        <v>7758</v>
      </c>
      <c r="I9" s="44">
        <v>21344</v>
      </c>
      <c r="J9" s="44">
        <v>4107</v>
      </c>
      <c r="K9" s="37">
        <f>SUM(B9:J9)</f>
        <v>132221</v>
      </c>
      <c r="L9"/>
      <c r="M9"/>
      <c r="N9"/>
    </row>
    <row r="10" spans="1:14" ht="16.5" customHeight="1">
      <c r="A10" s="22" t="s">
        <v>32</v>
      </c>
      <c r="B10" s="44">
        <v>39</v>
      </c>
      <c r="C10" s="44">
        <v>10</v>
      </c>
      <c r="D10" s="44">
        <v>14</v>
      </c>
      <c r="E10" s="44">
        <v>88</v>
      </c>
      <c r="F10" s="44">
        <v>12</v>
      </c>
      <c r="G10" s="44">
        <v>3</v>
      </c>
      <c r="H10" s="44">
        <v>0</v>
      </c>
      <c r="I10" s="44">
        <v>97</v>
      </c>
      <c r="J10" s="44">
        <v>0</v>
      </c>
      <c r="K10" s="37">
        <f>SUM(B10:J10)</f>
        <v>263</v>
      </c>
      <c r="L10"/>
      <c r="M10"/>
      <c r="N10"/>
    </row>
    <row r="11" spans="1:14" ht="16.5" customHeight="1">
      <c r="A11" s="43" t="s">
        <v>31</v>
      </c>
      <c r="B11" s="42">
        <v>293581</v>
      </c>
      <c r="C11" s="42">
        <v>240078</v>
      </c>
      <c r="D11" s="42">
        <v>305400</v>
      </c>
      <c r="E11" s="42">
        <v>165384</v>
      </c>
      <c r="F11" s="42">
        <v>203116</v>
      </c>
      <c r="G11" s="42">
        <v>213479</v>
      </c>
      <c r="H11" s="42">
        <v>254645</v>
      </c>
      <c r="I11" s="42">
        <v>335204</v>
      </c>
      <c r="J11" s="42">
        <v>107765</v>
      </c>
      <c r="K11" s="37">
        <f>SUM(B11:J11)</f>
        <v>2118652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70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1.145445547863898</v>
      </c>
      <c r="C16" s="38">
        <v>1.208995611509792</v>
      </c>
      <c r="D16" s="38">
        <v>1.028555182815577</v>
      </c>
      <c r="E16" s="38">
        <v>1.287457689466642</v>
      </c>
      <c r="F16" s="38">
        <v>1.064559606052343</v>
      </c>
      <c r="G16" s="38">
        <v>1.154569231046204</v>
      </c>
      <c r="H16" s="38">
        <v>1.081203249421438</v>
      </c>
      <c r="I16" s="38">
        <v>1.06093576443969</v>
      </c>
      <c r="J16" s="38">
        <v>1.094253007716579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71</v>
      </c>
      <c r="B18" s="35">
        <f>SUM(B19:B28)</f>
        <v>1437285.8099999998</v>
      </c>
      <c r="C18" s="35">
        <f aca="true" t="shared" si="2" ref="C18:J18">SUM(C19:C28)</f>
        <v>1380315.8800000001</v>
      </c>
      <c r="D18" s="35">
        <f t="shared" si="2"/>
        <v>1581564.55</v>
      </c>
      <c r="E18" s="35">
        <f t="shared" si="2"/>
        <v>972277.0500000002</v>
      </c>
      <c r="F18" s="35">
        <f t="shared" si="2"/>
        <v>1040625.52</v>
      </c>
      <c r="G18" s="35">
        <f t="shared" si="2"/>
        <v>1145728.9900000002</v>
      </c>
      <c r="H18" s="35">
        <f t="shared" si="2"/>
        <v>1024145.17</v>
      </c>
      <c r="I18" s="35">
        <f t="shared" si="2"/>
        <v>1392143.1300000001</v>
      </c>
      <c r="J18" s="35">
        <f t="shared" si="2"/>
        <v>497160.01000000007</v>
      </c>
      <c r="K18" s="35">
        <f>SUM(B18:J18)</f>
        <v>10471246.110000001</v>
      </c>
      <c r="L18"/>
      <c r="M18"/>
      <c r="N18"/>
    </row>
    <row r="19" spans="1:14" ht="16.5" customHeight="1">
      <c r="A19" s="18" t="s">
        <v>72</v>
      </c>
      <c r="B19" s="60">
        <f>ROUND((B13+B14)*B7,2)</f>
        <v>1216865.5</v>
      </c>
      <c r="C19" s="60">
        <f aca="true" t="shared" si="3" ref="C19:J19">ROUND((C13+C14)*C7,2)</f>
        <v>1104900.51</v>
      </c>
      <c r="D19" s="60">
        <f t="shared" si="3"/>
        <v>1534442.29</v>
      </c>
      <c r="E19" s="60">
        <f t="shared" si="3"/>
        <v>730461.04</v>
      </c>
      <c r="F19" s="60">
        <f t="shared" si="3"/>
        <v>945643.68</v>
      </c>
      <c r="G19" s="60">
        <f t="shared" si="3"/>
        <v>969497.55</v>
      </c>
      <c r="H19" s="60">
        <f t="shared" si="3"/>
        <v>913582.28</v>
      </c>
      <c r="I19" s="60">
        <f t="shared" si="3"/>
        <v>1254284.8</v>
      </c>
      <c r="J19" s="60">
        <f t="shared" si="3"/>
        <v>445183.44</v>
      </c>
      <c r="K19" s="30">
        <f>SUM(B19:J19)</f>
        <v>9114861.09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176987.67</v>
      </c>
      <c r="C20" s="30">
        <f t="shared" si="4"/>
        <v>230919.36</v>
      </c>
      <c r="D20" s="30">
        <f t="shared" si="4"/>
        <v>43816.28</v>
      </c>
      <c r="E20" s="30">
        <f t="shared" si="4"/>
        <v>209976.64</v>
      </c>
      <c r="F20" s="30">
        <f t="shared" si="4"/>
        <v>61050.38</v>
      </c>
      <c r="G20" s="30">
        <f t="shared" si="4"/>
        <v>149854.49</v>
      </c>
      <c r="H20" s="30">
        <f t="shared" si="4"/>
        <v>74185.85</v>
      </c>
      <c r="I20" s="30">
        <f t="shared" si="4"/>
        <v>76430.8</v>
      </c>
      <c r="J20" s="30">
        <f t="shared" si="4"/>
        <v>41959.88</v>
      </c>
      <c r="K20" s="30">
        <f aca="true" t="shared" si="5" ref="K18:K28">SUM(B20:J20)</f>
        <v>1065181.35</v>
      </c>
      <c r="L20"/>
      <c r="M20"/>
      <c r="N20"/>
    </row>
    <row r="21" spans="1:14" ht="16.5" customHeight="1">
      <c r="A21" s="18" t="s">
        <v>27</v>
      </c>
      <c r="B21" s="30">
        <v>39326.48</v>
      </c>
      <c r="C21" s="30">
        <v>38899.49</v>
      </c>
      <c r="D21" s="30">
        <v>36414.59</v>
      </c>
      <c r="E21" s="30">
        <v>26997.15</v>
      </c>
      <c r="F21" s="30">
        <v>30564.58</v>
      </c>
      <c r="G21" s="30">
        <v>24747.78</v>
      </c>
      <c r="H21" s="30">
        <v>31317.85</v>
      </c>
      <c r="I21" s="30">
        <v>55723.44</v>
      </c>
      <c r="J21" s="30">
        <v>14966.76</v>
      </c>
      <c r="K21" s="30">
        <f t="shared" si="5"/>
        <v>298958.12</v>
      </c>
      <c r="L21"/>
      <c r="M21"/>
      <c r="N21"/>
    </row>
    <row r="22" spans="1:14" ht="16.5" customHeight="1">
      <c r="A22" s="18" t="s">
        <v>26</v>
      </c>
      <c r="B22" s="30">
        <v>1633.65</v>
      </c>
      <c r="C22" s="34">
        <v>3267.3</v>
      </c>
      <c r="D22" s="34">
        <v>4900.95</v>
      </c>
      <c r="E22" s="30">
        <v>3267.3</v>
      </c>
      <c r="F22" s="30">
        <v>1633.65</v>
      </c>
      <c r="G22" s="34">
        <v>0</v>
      </c>
      <c r="H22" s="34">
        <v>3267.3</v>
      </c>
      <c r="I22" s="34">
        <v>3267.3</v>
      </c>
      <c r="J22" s="34">
        <v>1633.65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61" t="s">
        <v>73</v>
      </c>
      <c r="B26" s="30">
        <v>1318.03</v>
      </c>
      <c r="C26" s="30">
        <v>1264.08</v>
      </c>
      <c r="D26" s="30">
        <v>1449.07</v>
      </c>
      <c r="E26" s="30">
        <v>891.54</v>
      </c>
      <c r="F26" s="30">
        <v>953.2</v>
      </c>
      <c r="G26" s="30">
        <v>1050.83</v>
      </c>
      <c r="H26" s="30">
        <v>937.78</v>
      </c>
      <c r="I26" s="30">
        <v>1274.36</v>
      </c>
      <c r="J26" s="30">
        <v>454.76</v>
      </c>
      <c r="K26" s="30">
        <f t="shared" si="5"/>
        <v>9593.65</v>
      </c>
      <c r="L26"/>
      <c r="M26"/>
      <c r="N26"/>
    </row>
    <row r="27" spans="1:14" ht="16.5" customHeight="1">
      <c r="A27" s="61" t="s">
        <v>74</v>
      </c>
      <c r="B27" s="30">
        <v>826.28</v>
      </c>
      <c r="C27" s="30">
        <v>781.94</v>
      </c>
      <c r="D27" s="30">
        <v>885.13</v>
      </c>
      <c r="E27" s="30">
        <v>502.78</v>
      </c>
      <c r="F27" s="30">
        <v>560.43</v>
      </c>
      <c r="G27" s="30">
        <v>641.7</v>
      </c>
      <c r="H27" s="30">
        <v>635.71</v>
      </c>
      <c r="I27" s="30">
        <v>887.03</v>
      </c>
      <c r="J27" s="30">
        <v>291.64</v>
      </c>
      <c r="K27" s="30">
        <f t="shared" si="5"/>
        <v>6012.64</v>
      </c>
      <c r="L27"/>
      <c r="M27"/>
      <c r="N27"/>
    </row>
    <row r="28" spans="1:14" ht="16.5" customHeight="1">
      <c r="A28" s="61" t="s">
        <v>75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 t="shared" si="5"/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24</v>
      </c>
      <c r="B31" s="30">
        <f aca="true" t="shared" si="6" ref="B31:J31">+B32+B37+B49</f>
        <v>-167993.58000000002</v>
      </c>
      <c r="C31" s="30">
        <f t="shared" si="6"/>
        <v>-105104.43000000001</v>
      </c>
      <c r="D31" s="30">
        <f t="shared" si="6"/>
        <v>-146762.98999999993</v>
      </c>
      <c r="E31" s="30">
        <f t="shared" si="6"/>
        <v>-143289</v>
      </c>
      <c r="F31" s="30">
        <f t="shared" si="6"/>
        <v>-72734.79</v>
      </c>
      <c r="G31" s="30">
        <f t="shared" si="6"/>
        <v>-134159.98</v>
      </c>
      <c r="H31" s="30">
        <f t="shared" si="6"/>
        <v>-59581.09</v>
      </c>
      <c r="I31" s="30">
        <f t="shared" si="6"/>
        <v>-132571.91</v>
      </c>
      <c r="J31" s="30">
        <f t="shared" si="6"/>
        <v>-36729.86</v>
      </c>
      <c r="K31" s="30">
        <f aca="true" t="shared" si="7" ref="K31:K39">SUM(B31:J31)</f>
        <v>-998927.63</v>
      </c>
      <c r="L31"/>
      <c r="M31"/>
      <c r="N31"/>
    </row>
    <row r="32" spans="1:14" ht="16.5" customHeight="1">
      <c r="A32" s="18" t="s">
        <v>23</v>
      </c>
      <c r="B32" s="30">
        <f aca="true" t="shared" si="8" ref="B32:J32">B33+B34+B35+B36</f>
        <v>-160664.47000000003</v>
      </c>
      <c r="C32" s="30">
        <f t="shared" si="8"/>
        <v>-98075.35</v>
      </c>
      <c r="D32" s="30">
        <f t="shared" si="8"/>
        <v>-116631.6</v>
      </c>
      <c r="E32" s="30">
        <f t="shared" si="8"/>
        <v>-138331.5</v>
      </c>
      <c r="F32" s="30">
        <f t="shared" si="8"/>
        <v>-67434.4</v>
      </c>
      <c r="G32" s="30">
        <f t="shared" si="8"/>
        <v>-128316.70000000001</v>
      </c>
      <c r="H32" s="30">
        <f t="shared" si="8"/>
        <v>-54366.42</v>
      </c>
      <c r="I32" s="30">
        <f t="shared" si="8"/>
        <v>-125485.68000000001</v>
      </c>
      <c r="J32" s="30">
        <f t="shared" si="8"/>
        <v>-27810.89</v>
      </c>
      <c r="K32" s="30">
        <f t="shared" si="7"/>
        <v>-917117.0100000001</v>
      </c>
      <c r="L32"/>
      <c r="M32"/>
      <c r="N32"/>
    </row>
    <row r="33" spans="1:14" s="23" customFormat="1" ht="16.5" customHeight="1">
      <c r="A33" s="29" t="s">
        <v>57</v>
      </c>
      <c r="B33" s="30">
        <f>-ROUND((B9)*$E$3,2)</f>
        <v>-94023.6</v>
      </c>
      <c r="C33" s="30">
        <f aca="true" t="shared" si="9" ref="C33:J33">-ROUND((C9)*$E$3,2)</f>
        <v>-89100</v>
      </c>
      <c r="D33" s="30">
        <f t="shared" si="9"/>
        <v>-91212</v>
      </c>
      <c r="E33" s="30">
        <f t="shared" si="9"/>
        <v>-57653.2</v>
      </c>
      <c r="F33" s="30">
        <f t="shared" si="9"/>
        <v>-67434.4</v>
      </c>
      <c r="G33" s="30">
        <f t="shared" si="9"/>
        <v>-36229.6</v>
      </c>
      <c r="H33" s="30">
        <f t="shared" si="9"/>
        <v>-34135.2</v>
      </c>
      <c r="I33" s="30">
        <f t="shared" si="9"/>
        <v>-93913.6</v>
      </c>
      <c r="J33" s="30">
        <f t="shared" si="9"/>
        <v>-18070.8</v>
      </c>
      <c r="K33" s="30">
        <f t="shared" si="7"/>
        <v>-581772.4</v>
      </c>
      <c r="L33" s="28"/>
      <c r="M33"/>
      <c r="N33"/>
    </row>
    <row r="34" spans="1:14" ht="16.5" customHeight="1">
      <c r="A34" s="25" t="s">
        <v>22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21</v>
      </c>
      <c r="B35" s="30">
        <v>-831.6</v>
      </c>
      <c r="C35" s="30">
        <v>-462</v>
      </c>
      <c r="D35" s="30">
        <v>-616</v>
      </c>
      <c r="E35" s="30">
        <v>-184.8</v>
      </c>
      <c r="F35" s="26">
        <v>0</v>
      </c>
      <c r="G35" s="30">
        <v>-184.8</v>
      </c>
      <c r="H35" s="30">
        <v>-33.09</v>
      </c>
      <c r="I35" s="30">
        <v>-51.66</v>
      </c>
      <c r="J35" s="30">
        <v>-15.93</v>
      </c>
      <c r="K35" s="30">
        <f t="shared" si="7"/>
        <v>-2379.88</v>
      </c>
      <c r="L35"/>
      <c r="M35"/>
      <c r="N35"/>
    </row>
    <row r="36" spans="1:14" ht="16.5" customHeight="1">
      <c r="A36" s="25" t="s">
        <v>20</v>
      </c>
      <c r="B36" s="30">
        <v>-65809.27</v>
      </c>
      <c r="C36" s="30">
        <v>-8513.35</v>
      </c>
      <c r="D36" s="30">
        <v>-24803.6</v>
      </c>
      <c r="E36" s="30">
        <v>-80493.5</v>
      </c>
      <c r="F36" s="26">
        <v>0</v>
      </c>
      <c r="G36" s="30">
        <v>-91902.3</v>
      </c>
      <c r="H36" s="30">
        <v>-20198.13</v>
      </c>
      <c r="I36" s="30">
        <v>-31520.42</v>
      </c>
      <c r="J36" s="30">
        <v>-9724.16</v>
      </c>
      <c r="K36" s="30">
        <f t="shared" si="7"/>
        <v>-332964.73</v>
      </c>
      <c r="L36"/>
      <c r="M36"/>
      <c r="N36"/>
    </row>
    <row r="37" spans="1:14" s="23" customFormat="1" ht="16.5" customHeight="1">
      <c r="A37" s="18" t="s">
        <v>19</v>
      </c>
      <c r="B37" s="27">
        <f aca="true" t="shared" si="10" ref="B37:J37">SUM(B38:B47)</f>
        <v>-7329.11</v>
      </c>
      <c r="C37" s="27">
        <f t="shared" si="10"/>
        <v>-7029.08</v>
      </c>
      <c r="D37" s="27">
        <f t="shared" si="10"/>
        <v>-30131.389999999916</v>
      </c>
      <c r="E37" s="27">
        <f t="shared" si="10"/>
        <v>-4957.5</v>
      </c>
      <c r="F37" s="27">
        <f t="shared" si="10"/>
        <v>-5300.39</v>
      </c>
      <c r="G37" s="27">
        <f t="shared" si="10"/>
        <v>-5843.28</v>
      </c>
      <c r="H37" s="27">
        <f t="shared" si="10"/>
        <v>-5214.67</v>
      </c>
      <c r="I37" s="27">
        <f t="shared" si="10"/>
        <v>-7086.23</v>
      </c>
      <c r="J37" s="27">
        <f t="shared" si="10"/>
        <v>-8918.970000000001</v>
      </c>
      <c r="K37" s="30">
        <f t="shared" si="7"/>
        <v>-81810.61999999991</v>
      </c>
      <c r="L37"/>
      <c r="M37"/>
      <c r="N37"/>
    </row>
    <row r="38" spans="1:14" ht="16.5" customHeight="1">
      <c r="A38" s="25" t="s">
        <v>18</v>
      </c>
      <c r="B38" s="17">
        <v>0</v>
      </c>
      <c r="C38" s="17">
        <v>0</v>
      </c>
      <c r="D38" s="27">
        <v>-22073.66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-6390.21</v>
      </c>
      <c r="K38" s="30">
        <f t="shared" si="7"/>
        <v>-28463.87</v>
      </c>
      <c r="L38"/>
      <c r="M38"/>
      <c r="N38"/>
    </row>
    <row r="39" spans="1:14" ht="16.5" customHeight="1">
      <c r="A39" s="25" t="s">
        <v>17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7"/>
        <v>0</v>
      </c>
      <c r="L39"/>
      <c r="M39"/>
      <c r="N39"/>
    </row>
    <row r="40" spans="1:14" ht="16.5" customHeight="1">
      <c r="A40" s="25" t="s">
        <v>16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11</v>
      </c>
      <c r="B45" s="17">
        <v>0</v>
      </c>
      <c r="C45" s="17">
        <v>0</v>
      </c>
      <c r="D45" s="27">
        <v>1269000</v>
      </c>
      <c r="E45" s="17">
        <v>0</v>
      </c>
      <c r="F45" s="17">
        <v>0</v>
      </c>
      <c r="G45" s="17">
        <v>0</v>
      </c>
      <c r="H45" s="27">
        <v>850500</v>
      </c>
      <c r="I45" s="17">
        <v>0</v>
      </c>
      <c r="J45" s="17">
        <v>0</v>
      </c>
      <c r="K45" s="27">
        <f>SUM(B45:J45)</f>
        <v>2119500</v>
      </c>
      <c r="L45" s="24"/>
      <c r="M45"/>
      <c r="N45"/>
    </row>
    <row r="46" spans="1:14" s="23" customFormat="1" ht="16.5" customHeight="1">
      <c r="A46" s="25" t="s">
        <v>10</v>
      </c>
      <c r="B46" s="17">
        <v>0</v>
      </c>
      <c r="C46" s="17">
        <v>0</v>
      </c>
      <c r="D46" s="27">
        <v>-1269000</v>
      </c>
      <c r="E46" s="17">
        <v>0</v>
      </c>
      <c r="F46" s="17">
        <v>0</v>
      </c>
      <c r="G46" s="17">
        <v>0</v>
      </c>
      <c r="H46" s="27">
        <v>-850500</v>
      </c>
      <c r="I46" s="17">
        <v>0</v>
      </c>
      <c r="J46" s="17">
        <v>0</v>
      </c>
      <c r="K46" s="27">
        <f>SUM(B46:J46)</f>
        <v>-2119500</v>
      </c>
      <c r="L46" s="24"/>
      <c r="M46"/>
      <c r="N46"/>
    </row>
    <row r="47" spans="1:14" s="23" customFormat="1" ht="16.5" customHeight="1">
      <c r="A47" s="25" t="s">
        <v>76</v>
      </c>
      <c r="B47" s="27">
        <v>-7329.11</v>
      </c>
      <c r="C47" s="27">
        <v>-7029.08</v>
      </c>
      <c r="D47" s="27">
        <v>-8057.73</v>
      </c>
      <c r="E47" s="27">
        <v>-4957.5</v>
      </c>
      <c r="F47" s="27">
        <v>-5300.39</v>
      </c>
      <c r="G47" s="27">
        <v>-5843.28</v>
      </c>
      <c r="H47" s="27">
        <v>-5214.67</v>
      </c>
      <c r="I47" s="27">
        <v>-7086.23</v>
      </c>
      <c r="J47" s="27">
        <v>-2528.76</v>
      </c>
      <c r="K47" s="27">
        <f>SUM(B47:J47)</f>
        <v>-53346.74999999999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1269292.2299999997</v>
      </c>
      <c r="C51" s="27">
        <f aca="true" t="shared" si="11" ref="C51:J51">IF(C18+C31+C52&lt;0,0,C18+C31+C52)</f>
        <v>1275211.4500000002</v>
      </c>
      <c r="D51" s="27">
        <f t="shared" si="11"/>
        <v>1434801.56</v>
      </c>
      <c r="E51" s="27">
        <f t="shared" si="11"/>
        <v>828988.0500000002</v>
      </c>
      <c r="F51" s="27">
        <f t="shared" si="11"/>
        <v>967890.73</v>
      </c>
      <c r="G51" s="27">
        <f t="shared" si="11"/>
        <v>1011569.0100000002</v>
      </c>
      <c r="H51" s="27">
        <f t="shared" si="11"/>
        <v>964564.0800000001</v>
      </c>
      <c r="I51" s="27">
        <f t="shared" si="11"/>
        <v>1259571.2200000002</v>
      </c>
      <c r="J51" s="27">
        <f t="shared" si="11"/>
        <v>460430.1500000001</v>
      </c>
      <c r="K51" s="20">
        <f>SUM(B51:J51)</f>
        <v>9472318.48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 aca="true" t="shared" si="12" ref="C53:J53">IF(C18+C31+C52&gt;0,0,C18+C31+C52)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1269292.23</v>
      </c>
      <c r="C57" s="10">
        <f t="shared" si="13"/>
        <v>1275211.44</v>
      </c>
      <c r="D57" s="10">
        <f t="shared" si="13"/>
        <v>1434801.56</v>
      </c>
      <c r="E57" s="10">
        <f t="shared" si="13"/>
        <v>828988.06</v>
      </c>
      <c r="F57" s="10">
        <f t="shared" si="13"/>
        <v>967890.74</v>
      </c>
      <c r="G57" s="10">
        <f t="shared" si="13"/>
        <v>1011569.02</v>
      </c>
      <c r="H57" s="10">
        <f t="shared" si="13"/>
        <v>964564.08</v>
      </c>
      <c r="I57" s="10">
        <f>SUM(I58:I70)</f>
        <v>1259571.23</v>
      </c>
      <c r="J57" s="10">
        <f t="shared" si="13"/>
        <v>460430.15</v>
      </c>
      <c r="K57" s="5">
        <f>SUM(K58:K70)</f>
        <v>9472318.510000002</v>
      </c>
      <c r="L57" s="9"/>
    </row>
    <row r="58" spans="1:11" ht="16.5" customHeight="1">
      <c r="A58" s="7" t="s">
        <v>58</v>
      </c>
      <c r="B58" s="8">
        <v>1108092.12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1108092.12</v>
      </c>
    </row>
    <row r="59" spans="1:11" ht="16.5" customHeight="1">
      <c r="A59" s="7" t="s">
        <v>59</v>
      </c>
      <c r="B59" s="8">
        <v>161200.11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161200.11</v>
      </c>
    </row>
    <row r="60" spans="1:11" ht="16.5" customHeight="1">
      <c r="A60" s="7" t="s">
        <v>4</v>
      </c>
      <c r="B60" s="6">
        <v>0</v>
      </c>
      <c r="C60" s="8">
        <v>1275211.44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1275211.44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1434801.56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1434801.56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828988.06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828988.06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967890.74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967890.74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1011569.02</v>
      </c>
      <c r="H64" s="6">
        <v>0</v>
      </c>
      <c r="I64" s="6">
        <v>0</v>
      </c>
      <c r="J64" s="6">
        <v>0</v>
      </c>
      <c r="K64" s="5">
        <f t="shared" si="14"/>
        <v>1011569.02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964564.08</v>
      </c>
      <c r="I65" s="6">
        <v>0</v>
      </c>
      <c r="J65" s="6">
        <v>0</v>
      </c>
      <c r="K65" s="5">
        <f t="shared" si="14"/>
        <v>964564.08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477125.58</v>
      </c>
      <c r="J67" s="6">
        <v>0</v>
      </c>
      <c r="K67" s="5">
        <f t="shared" si="14"/>
        <v>477125.58</v>
      </c>
    </row>
    <row r="68" spans="1:11" ht="16.5" customHeight="1">
      <c r="A68" s="7" t="s">
        <v>54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782445.65</v>
      </c>
      <c r="J68" s="6">
        <v>0</v>
      </c>
      <c r="K68" s="5">
        <f t="shared" si="14"/>
        <v>782445.65</v>
      </c>
    </row>
    <row r="69" spans="1:11" ht="16.5" customHeight="1">
      <c r="A69" s="7" t="s">
        <v>55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460430.15</v>
      </c>
      <c r="K69" s="5">
        <f t="shared" si="14"/>
        <v>460430.15</v>
      </c>
    </row>
    <row r="70" spans="1:11" ht="18" customHeight="1">
      <c r="A70" s="4" t="s">
        <v>66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/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2022-03-04T17:16:10Z</dcterms:modified>
  <cp:category/>
  <cp:version/>
  <cp:contentType/>
  <cp:contentStatus/>
</cp:coreProperties>
</file>