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<sst xmlns="http://schemas.openxmlformats.org/spreadsheetml/2006/main" count="78" uniqueCount="77">
  <si>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</si>
  <si>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</si>
  <si>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</si>
  <si>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</si>
  <si>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</si>
  <si>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</si>
  <si>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</si>
  <si>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</si>
  <si>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</si>
  <si>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</si>
  <si>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</si>
  <si>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</si>
  <si>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</si>
  <si>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</si>
  <si>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</si>
  <si>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</si>
  <si>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</si>
  <si>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</si>
  <si>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</si>
  <si>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</si>
  <si>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</si>
  <si>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</si>
  <si>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</si>
  <si>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</si>
  <si>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</si>
  <si>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</si>
  <si>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</si>
  <si>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</si>
  <si>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</si>
  <si>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</si>
  <si>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</si>
  <si>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</si>
  <si>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</si>
  <si>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</si>
  <si>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</si>
  <si>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</si>
  <si>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</si>
  <si>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</si>
  <si>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</si>
  <si>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</si>
  <si>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</si>
  <si>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</si>
  <si>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</si>
  <si>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</si>
  <si>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</si>
  <si>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</si>
  <si>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</si>
  <si>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</si>
  <si>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</si>
  <si>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</si>
  <si>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</si>
  <si>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</si>
  <si>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</si>
  <si>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</si>
  <si>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</si>
  <si>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</si>
  <si>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</si>
  <si>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</si>
  <si>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</si>
  <si>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</si>
  <si>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</si>
  <si>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</si>
  <si>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</si>
  <si>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</si>
  <si>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</si>
  <si>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</si>
  <si>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</si>
  <si>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</si>
  <si>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</si>
  <si>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23/02/22 - VENCIMENTO 04/03/22</t>
  </si>
  <si>
    <t>2.1 Tarifa de Remuneração por Passageiro Transportado Combustível</t>
  </si>
  <si>
    <t>4.8. Remuneração SMGO</t>
  </si>
  <si>
    <t>4.9. Remuneração Manutenção de Validadores</t>
  </si>
  <si>
    <t>4.10. Remuneração Comunicação de Dados por Chip</t>
  </si>
  <si>
    <t>5.2.10. Desconto do Saldo Remanescente de Investimento em SMGO</t>
  </si>
  <si>
    <t>4. Remuneração Bruta do Operador (4.1 + 4.2 + 4.3 + 4.4 + 4.5 + 4.6 + 4.7 + 4.8 + 4.9 + 4.10)</t>
  </si>
  <si>
    <t>4.1. Pelo Transporte de Passageiros (1 x (2 + 2.1))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</si>
</sst>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321469</v>
      </c>
      <c r="C7" s="46">
        <f t="shared" si="0"/>
        <v>259144</v>
      </c>
      <c r="D7" s="46">
        <f t="shared" si="0"/>
        <v>324973</v>
      </c>
      <c r="E7" s="46">
        <f t="shared" si="0"/>
        <v>176901</v>
      </c>
      <c r="F7" s="46">
        <f t="shared" si="0"/>
        <v>215507</v>
      </c>
      <c r="G7" s="46">
        <f t="shared" si="0"/>
        <v>220169</v>
      </c>
      <c r="H7" s="46">
        <f t="shared" si="0"/>
        <v>257968</v>
      </c>
      <c r="I7" s="46">
        <f t="shared" si="0"/>
        <v>353628</v>
      </c>
      <c r="J7" s="46">
        <f t="shared" si="0"/>
        <v>111430</v>
      </c>
      <c r="K7" s="46">
        <f t="shared" si="0"/>
        <v>2241189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21587</v>
      </c>
      <c r="C8" s="44">
        <f t="shared" si="1"/>
        <v>20119</v>
      </c>
      <c r="D8" s="44">
        <f t="shared" si="1"/>
        <v>20149</v>
      </c>
      <c r="E8" s="44">
        <f t="shared" si="1"/>
        <v>13206</v>
      </c>
      <c r="F8" s="44">
        <f t="shared" si="1"/>
        <v>14998</v>
      </c>
      <c r="G8" s="44">
        <f t="shared" si="1"/>
        <v>8034</v>
      </c>
      <c r="H8" s="44">
        <f t="shared" si="1"/>
        <v>7439</v>
      </c>
      <c r="I8" s="44">
        <f t="shared" si="1"/>
        <v>21391</v>
      </c>
      <c r="J8" s="44">
        <f t="shared" si="1"/>
        <v>4143</v>
      </c>
      <c r="K8" s="37">
        <f>SUM(B8:J8)</f>
        <v>131066</v>
      </c>
      <c r="L8"/>
      <c r="M8"/>
      <c r="N8"/>
    </row>
    <row r="9" spans="1:14" ht="16.5" customHeight="1">
      <c r="A9" s="22" t="s">
        <v>33</v>
      </c>
      <c r="B9" s="44">
        <v>21544</v>
      </c>
      <c r="C9" s="44">
        <v>20115</v>
      </c>
      <c r="D9" s="44">
        <v>20140</v>
      </c>
      <c r="E9" s="44">
        <v>13121</v>
      </c>
      <c r="F9" s="44">
        <v>14976</v>
      </c>
      <c r="G9" s="44">
        <v>8028</v>
      </c>
      <c r="H9" s="44">
        <v>7439</v>
      </c>
      <c r="I9" s="44">
        <v>21308</v>
      </c>
      <c r="J9" s="44">
        <v>4143</v>
      </c>
      <c r="K9" s="37">
        <f>SUM(B9:J9)</f>
        <v>130814</v>
      </c>
      <c r="L9"/>
      <c r="M9"/>
      <c r="N9"/>
    </row>
    <row r="10" spans="1:14" ht="16.5" customHeight="1">
      <c r="A10" s="22" t="s">
        <v>32</v>
      </c>
      <c r="B10" s="44">
        <v>43</v>
      </c>
      <c r="C10" s="44">
        <v>4</v>
      </c>
      <c r="D10" s="44">
        <v>9</v>
      </c>
      <c r="E10" s="44">
        <v>85</v>
      </c>
      <c r="F10" s="44">
        <v>22</v>
      </c>
      <c r="G10" s="44">
        <v>6</v>
      </c>
      <c r="H10" s="44">
        <v>0</v>
      </c>
      <c r="I10" s="44">
        <v>83</v>
      </c>
      <c r="J10" s="44">
        <v>0</v>
      </c>
      <c r="K10" s="37">
        <f>SUM(B10:J10)</f>
        <v>252</v>
      </c>
      <c r="L10"/>
      <c r="M10"/>
      <c r="N10"/>
    </row>
    <row r="11" spans="1:14" ht="16.5" customHeight="1">
      <c r="A11" s="43" t="s">
        <v>31</v>
      </c>
      <c r="B11" s="42">
        <v>299882</v>
      </c>
      <c r="C11" s="42">
        <v>239025</v>
      </c>
      <c r="D11" s="42">
        <v>304824</v>
      </c>
      <c r="E11" s="42">
        <v>163695</v>
      </c>
      <c r="F11" s="42">
        <v>200509</v>
      </c>
      <c r="G11" s="42">
        <v>212135</v>
      </c>
      <c r="H11" s="42">
        <v>250529</v>
      </c>
      <c r="I11" s="42">
        <v>332237</v>
      </c>
      <c r="J11" s="42">
        <v>107287</v>
      </c>
      <c r="K11" s="37">
        <f>SUM(B11:J11)</f>
        <v>2110123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70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1.119713861901546</v>
      </c>
      <c r="C16" s="38">
        <v>1.202686754113595</v>
      </c>
      <c r="D16" s="38">
        <v>1.031699276800336</v>
      </c>
      <c r="E16" s="38">
        <v>1.300631517021679</v>
      </c>
      <c r="F16" s="38">
        <v>1.071486709145168</v>
      </c>
      <c r="G16" s="38">
        <v>1.156082766397447</v>
      </c>
      <c r="H16" s="38">
        <v>1.096151030646337</v>
      </c>
      <c r="I16" s="38">
        <v>1.068496111555467</v>
      </c>
      <c r="J16" s="38">
        <v>1.102959633683011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75</v>
      </c>
      <c r="B18" s="35">
        <f>SUM(B19:B28)</f>
        <v>1433405.57</v>
      </c>
      <c r="C18" s="35">
        <f aca="true" t="shared" si="2" ref="C18:J18">SUM(C19:C28)</f>
        <v>1366890.2200000002</v>
      </c>
      <c r="D18" s="35">
        <f t="shared" si="2"/>
        <v>1580117.19</v>
      </c>
      <c r="E18" s="35">
        <f t="shared" si="2"/>
        <v>973005.6900000001</v>
      </c>
      <c r="F18" s="35">
        <f t="shared" si="2"/>
        <v>1033109.35</v>
      </c>
      <c r="G18" s="35">
        <f t="shared" si="2"/>
        <v>1138993.61</v>
      </c>
      <c r="H18" s="35">
        <f t="shared" si="2"/>
        <v>1020753.52</v>
      </c>
      <c r="I18" s="35">
        <f t="shared" si="2"/>
        <v>1390568.4700000002</v>
      </c>
      <c r="J18" s="35">
        <f t="shared" si="2"/>
        <v>498912.38000000006</v>
      </c>
      <c r="K18" s="35">
        <f>SUM(B18:J18)</f>
        <v>10435756.000000002</v>
      </c>
      <c r="L18"/>
      <c r="M18"/>
      <c r="N18"/>
    </row>
    <row r="19" spans="1:14" ht="16.5" customHeight="1">
      <c r="A19" s="18" t="s">
        <v>76</v>
      </c>
      <c r="B19" s="61">
        <f>ROUND((B13+B14)*B7,2)</f>
        <v>1241899.04</v>
      </c>
      <c r="C19" s="61">
        <f aca="true" t="shared" si="3" ref="C19:J19">ROUND((C13+C14)*C7,2)</f>
        <v>1099833.05</v>
      </c>
      <c r="D19" s="61">
        <f t="shared" si="3"/>
        <v>1528932.97</v>
      </c>
      <c r="E19" s="61">
        <f t="shared" si="3"/>
        <v>723613.54</v>
      </c>
      <c r="F19" s="61">
        <f t="shared" si="3"/>
        <v>932886.7</v>
      </c>
      <c r="G19" s="61">
        <f t="shared" si="3"/>
        <v>962732.99</v>
      </c>
      <c r="H19" s="61">
        <f t="shared" si="3"/>
        <v>898141.39</v>
      </c>
      <c r="I19" s="61">
        <f t="shared" si="3"/>
        <v>1243674.31</v>
      </c>
      <c r="J19" s="61">
        <f t="shared" si="3"/>
        <v>443424.54</v>
      </c>
      <c r="K19" s="30">
        <f>SUM(B19:J19)</f>
        <v>9075138.53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148672.53</v>
      </c>
      <c r="C20" s="30">
        <f t="shared" si="4"/>
        <v>222921.59</v>
      </c>
      <c r="D20" s="30">
        <f t="shared" si="4"/>
        <v>48466.07</v>
      </c>
      <c r="E20" s="30">
        <f t="shared" si="4"/>
        <v>217541.04</v>
      </c>
      <c r="F20" s="30">
        <f t="shared" si="4"/>
        <v>66689</v>
      </c>
      <c r="G20" s="30">
        <f t="shared" si="4"/>
        <v>150266.03</v>
      </c>
      <c r="H20" s="30">
        <f t="shared" si="4"/>
        <v>86357.22</v>
      </c>
      <c r="I20" s="30">
        <f t="shared" si="4"/>
        <v>85186.85</v>
      </c>
      <c r="J20" s="30">
        <f t="shared" si="4"/>
        <v>45654.83</v>
      </c>
      <c r="K20" s="30">
        <f aca="true" t="shared" si="5" ref="K18:K28">SUM(B20:J20)</f>
        <v>1071755.16</v>
      </c>
      <c r="L20"/>
      <c r="M20"/>
      <c r="N20"/>
    </row>
    <row r="21" spans="1:14" ht="16.5" customHeight="1">
      <c r="A21" s="18" t="s">
        <v>27</v>
      </c>
      <c r="B21" s="30">
        <v>38727.84</v>
      </c>
      <c r="C21" s="30">
        <v>38546.77</v>
      </c>
      <c r="D21" s="30">
        <v>35821.62</v>
      </c>
      <c r="E21" s="30">
        <v>27006.32</v>
      </c>
      <c r="F21" s="30">
        <v>30169.34</v>
      </c>
      <c r="G21" s="30">
        <v>24367.99</v>
      </c>
      <c r="H21" s="30">
        <v>31195.72</v>
      </c>
      <c r="I21" s="30">
        <v>55998.08</v>
      </c>
      <c r="J21" s="30">
        <v>14777.94</v>
      </c>
      <c r="K21" s="30">
        <f t="shared" si="5"/>
        <v>296611.62</v>
      </c>
      <c r="L21"/>
      <c r="M21"/>
      <c r="N21"/>
    </row>
    <row r="22" spans="1:14" ht="16.5" customHeight="1">
      <c r="A22" s="18" t="s">
        <v>26</v>
      </c>
      <c r="B22" s="30">
        <v>1633.65</v>
      </c>
      <c r="C22" s="34">
        <v>3267.3</v>
      </c>
      <c r="D22" s="34">
        <v>4900.95</v>
      </c>
      <c r="E22" s="30">
        <v>3267.3</v>
      </c>
      <c r="F22" s="30">
        <v>1633.65</v>
      </c>
      <c r="G22" s="34">
        <v>0</v>
      </c>
      <c r="H22" s="34">
        <v>3267.3</v>
      </c>
      <c r="I22" s="34">
        <v>3267.3</v>
      </c>
      <c r="J22" s="34">
        <v>1633.65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60" t="s">
        <v>71</v>
      </c>
      <c r="B26" s="30">
        <v>1318.03</v>
      </c>
      <c r="C26" s="30">
        <v>1256.37</v>
      </c>
      <c r="D26" s="30">
        <v>1454.21</v>
      </c>
      <c r="E26" s="30">
        <v>894.11</v>
      </c>
      <c r="F26" s="30">
        <v>950.63</v>
      </c>
      <c r="G26" s="30">
        <v>1048.26</v>
      </c>
      <c r="H26" s="30">
        <v>937.78</v>
      </c>
      <c r="I26" s="30">
        <v>1279.5</v>
      </c>
      <c r="J26" s="30">
        <v>459.9</v>
      </c>
      <c r="K26" s="30">
        <f t="shared" si="5"/>
        <v>9598.789999999999</v>
      </c>
      <c r="L26"/>
      <c r="M26"/>
      <c r="N26"/>
    </row>
    <row r="27" spans="1:14" ht="16.5" customHeight="1">
      <c r="A27" s="60" t="s">
        <v>72</v>
      </c>
      <c r="B27" s="30">
        <v>826.28</v>
      </c>
      <c r="C27" s="30">
        <v>781.94</v>
      </c>
      <c r="D27" s="30">
        <v>885.13</v>
      </c>
      <c r="E27" s="30">
        <v>502.78</v>
      </c>
      <c r="F27" s="30">
        <v>560.43</v>
      </c>
      <c r="G27" s="30">
        <v>641.7</v>
      </c>
      <c r="H27" s="30">
        <v>635.71</v>
      </c>
      <c r="I27" s="30">
        <v>887.03</v>
      </c>
      <c r="J27" s="30">
        <v>291.64</v>
      </c>
      <c r="K27" s="30">
        <f t="shared" si="5"/>
        <v>6012.64</v>
      </c>
      <c r="L27"/>
      <c r="M27"/>
      <c r="N27"/>
    </row>
    <row r="28" spans="1:14" ht="16.5" customHeight="1">
      <c r="A28" s="60" t="s">
        <v>73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 t="shared" si="5"/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24</v>
      </c>
      <c r="B31" s="30">
        <f aca="true" t="shared" si="6" ref="B31:J31">+B32+B37+B49</f>
        <v>-170750.89</v>
      </c>
      <c r="C31" s="30">
        <f t="shared" si="6"/>
        <v>-102283.2</v>
      </c>
      <c r="D31" s="30">
        <f t="shared" si="6"/>
        <v>-144834.7799999999</v>
      </c>
      <c r="E31" s="30">
        <f t="shared" si="6"/>
        <v>-145262.00000000003</v>
      </c>
      <c r="F31" s="30">
        <f t="shared" si="6"/>
        <v>-71180.5</v>
      </c>
      <c r="G31" s="30">
        <f t="shared" si="6"/>
        <v>-132762.74</v>
      </c>
      <c r="H31" s="30">
        <f t="shared" si="6"/>
        <v>-59537.22</v>
      </c>
      <c r="I31" s="30">
        <f t="shared" si="6"/>
        <v>-134564</v>
      </c>
      <c r="J31" s="30">
        <f t="shared" si="6"/>
        <v>-37571.46</v>
      </c>
      <c r="K31" s="30">
        <f aca="true" t="shared" si="7" ref="K31:K39">SUM(B31:J31)</f>
        <v>-998746.7899999999</v>
      </c>
      <c r="L31"/>
      <c r="M31"/>
      <c r="N31"/>
    </row>
    <row r="32" spans="1:14" ht="16.5" customHeight="1">
      <c r="A32" s="18" t="s">
        <v>23</v>
      </c>
      <c r="B32" s="30">
        <f aca="true" t="shared" si="8" ref="B32:J32">B33+B34+B35+B36</f>
        <v>-163421.78000000003</v>
      </c>
      <c r="C32" s="30">
        <f t="shared" si="8"/>
        <v>-95296.98</v>
      </c>
      <c r="D32" s="30">
        <f t="shared" si="8"/>
        <v>-114674.81999999999</v>
      </c>
      <c r="E32" s="30">
        <f t="shared" si="8"/>
        <v>-140290.21000000002</v>
      </c>
      <c r="F32" s="30">
        <f t="shared" si="8"/>
        <v>-65894.4</v>
      </c>
      <c r="G32" s="30">
        <f t="shared" si="8"/>
        <v>-126933.73999999999</v>
      </c>
      <c r="H32" s="30">
        <f t="shared" si="8"/>
        <v>-54322.55</v>
      </c>
      <c r="I32" s="30">
        <f t="shared" si="8"/>
        <v>-127449.20000000001</v>
      </c>
      <c r="J32" s="30">
        <f t="shared" si="8"/>
        <v>-28623.92</v>
      </c>
      <c r="K32" s="30">
        <f t="shared" si="7"/>
        <v>-916907.6000000002</v>
      </c>
      <c r="L32"/>
      <c r="M32"/>
      <c r="N32"/>
    </row>
    <row r="33" spans="1:14" s="23" customFormat="1" ht="16.5" customHeight="1">
      <c r="A33" s="29" t="s">
        <v>57</v>
      </c>
      <c r="B33" s="30">
        <f>-ROUND((B9)*$E$3,2)</f>
        <v>-94793.6</v>
      </c>
      <c r="C33" s="30">
        <f aca="true" t="shared" si="9" ref="C33:J33">-ROUND((C9)*$E$3,2)</f>
        <v>-88506</v>
      </c>
      <c r="D33" s="30">
        <f t="shared" si="9"/>
        <v>-88616</v>
      </c>
      <c r="E33" s="30">
        <f t="shared" si="9"/>
        <v>-57732.4</v>
      </c>
      <c r="F33" s="30">
        <f t="shared" si="9"/>
        <v>-65894.4</v>
      </c>
      <c r="G33" s="30">
        <f t="shared" si="9"/>
        <v>-35323.2</v>
      </c>
      <c r="H33" s="30">
        <f t="shared" si="9"/>
        <v>-32731.6</v>
      </c>
      <c r="I33" s="30">
        <f t="shared" si="9"/>
        <v>-93755.2</v>
      </c>
      <c r="J33" s="30">
        <f t="shared" si="9"/>
        <v>-18229.2</v>
      </c>
      <c r="K33" s="30">
        <f t="shared" si="7"/>
        <v>-575581.6</v>
      </c>
      <c r="L33" s="28"/>
      <c r="M33"/>
      <c r="N33"/>
    </row>
    <row r="34" spans="1:14" ht="16.5" customHeight="1">
      <c r="A34" s="25" t="s">
        <v>22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21</v>
      </c>
      <c r="B35" s="30">
        <v>-800.8</v>
      </c>
      <c r="C35" s="30">
        <v>-308</v>
      </c>
      <c r="D35" s="30">
        <v>-400.4</v>
      </c>
      <c r="E35" s="30">
        <v>-246.4</v>
      </c>
      <c r="F35" s="26">
        <v>0</v>
      </c>
      <c r="G35" s="30">
        <v>-123.2</v>
      </c>
      <c r="H35" s="30">
        <v>-41.36</v>
      </c>
      <c r="I35" s="30">
        <v>-64.57</v>
      </c>
      <c r="J35" s="30">
        <v>-19.91</v>
      </c>
      <c r="K35" s="30">
        <f t="shared" si="7"/>
        <v>-2004.6399999999999</v>
      </c>
      <c r="L35"/>
      <c r="M35"/>
      <c r="N35"/>
    </row>
    <row r="36" spans="1:14" ht="16.5" customHeight="1">
      <c r="A36" s="25" t="s">
        <v>20</v>
      </c>
      <c r="B36" s="30">
        <v>-67827.38</v>
      </c>
      <c r="C36" s="30">
        <v>-6482.98</v>
      </c>
      <c r="D36" s="30">
        <v>-25658.42</v>
      </c>
      <c r="E36" s="30">
        <v>-82311.41</v>
      </c>
      <c r="F36" s="26">
        <v>0</v>
      </c>
      <c r="G36" s="30">
        <v>-91487.34</v>
      </c>
      <c r="H36" s="30">
        <v>-21549.59</v>
      </c>
      <c r="I36" s="30">
        <v>-33629.43</v>
      </c>
      <c r="J36" s="30">
        <v>-10374.81</v>
      </c>
      <c r="K36" s="30">
        <f t="shared" si="7"/>
        <v>-339321.36000000004</v>
      </c>
      <c r="L36"/>
      <c r="M36"/>
      <c r="N36"/>
    </row>
    <row r="37" spans="1:14" s="23" customFormat="1" ht="16.5" customHeight="1">
      <c r="A37" s="18" t="s">
        <v>19</v>
      </c>
      <c r="B37" s="27">
        <f aca="true" t="shared" si="10" ref="B37:J37">SUM(B38:B47)</f>
        <v>-7329.11</v>
      </c>
      <c r="C37" s="27">
        <f t="shared" si="10"/>
        <v>-6986.22</v>
      </c>
      <c r="D37" s="27">
        <f t="shared" si="10"/>
        <v>-30159.959999999915</v>
      </c>
      <c r="E37" s="27">
        <f t="shared" si="10"/>
        <v>-4971.79</v>
      </c>
      <c r="F37" s="27">
        <f t="shared" si="10"/>
        <v>-5286.1</v>
      </c>
      <c r="G37" s="27">
        <f t="shared" si="10"/>
        <v>-5829</v>
      </c>
      <c r="H37" s="27">
        <f t="shared" si="10"/>
        <v>-5214.67</v>
      </c>
      <c r="I37" s="27">
        <f t="shared" si="10"/>
        <v>-7114.8</v>
      </c>
      <c r="J37" s="27">
        <f t="shared" si="10"/>
        <v>-8947.54</v>
      </c>
      <c r="K37" s="30">
        <f t="shared" si="7"/>
        <v>-81839.18999999992</v>
      </c>
      <c r="L37"/>
      <c r="M37"/>
      <c r="N37"/>
    </row>
    <row r="38" spans="1:14" ht="16.5" customHeight="1">
      <c r="A38" s="25" t="s">
        <v>18</v>
      </c>
      <c r="B38" s="17">
        <v>0</v>
      </c>
      <c r="C38" s="17">
        <v>0</v>
      </c>
      <c r="D38" s="27">
        <v>-22073.66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-6390.21</v>
      </c>
      <c r="K38" s="30">
        <f t="shared" si="7"/>
        <v>-28463.87</v>
      </c>
      <c r="L38"/>
      <c r="M38"/>
      <c r="N38"/>
    </row>
    <row r="39" spans="1:14" ht="16.5" customHeight="1">
      <c r="A39" s="25" t="s">
        <v>17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7"/>
        <v>0</v>
      </c>
      <c r="L39"/>
      <c r="M39"/>
      <c r="N39"/>
    </row>
    <row r="40" spans="1:14" ht="16.5" customHeight="1">
      <c r="A40" s="25" t="s">
        <v>16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11</v>
      </c>
      <c r="B45" s="17">
        <v>0</v>
      </c>
      <c r="C45" s="17">
        <v>0</v>
      </c>
      <c r="D45" s="27">
        <v>1269000</v>
      </c>
      <c r="E45" s="17">
        <v>0</v>
      </c>
      <c r="F45" s="17">
        <v>0</v>
      </c>
      <c r="G45" s="17">
        <v>0</v>
      </c>
      <c r="H45" s="27">
        <v>850500</v>
      </c>
      <c r="I45" s="17">
        <v>0</v>
      </c>
      <c r="J45" s="17">
        <v>0</v>
      </c>
      <c r="K45" s="27">
        <f>SUM(B45:J45)</f>
        <v>2119500</v>
      </c>
      <c r="L45" s="24"/>
      <c r="M45"/>
      <c r="N45"/>
    </row>
    <row r="46" spans="1:14" s="23" customFormat="1" ht="16.5" customHeight="1">
      <c r="A46" s="25" t="s">
        <v>10</v>
      </c>
      <c r="B46" s="17">
        <v>0</v>
      </c>
      <c r="C46" s="17">
        <v>0</v>
      </c>
      <c r="D46" s="27">
        <v>-1269000</v>
      </c>
      <c r="E46" s="17">
        <v>0</v>
      </c>
      <c r="F46" s="17">
        <v>0</v>
      </c>
      <c r="G46" s="17">
        <v>0</v>
      </c>
      <c r="H46" s="27">
        <v>-850500</v>
      </c>
      <c r="I46" s="17">
        <v>0</v>
      </c>
      <c r="J46" s="17">
        <v>0</v>
      </c>
      <c r="K46" s="27">
        <f>SUM(B46:J46)</f>
        <v>-2119500</v>
      </c>
      <c r="L46" s="24"/>
      <c r="M46"/>
      <c r="N46"/>
    </row>
    <row r="47" spans="1:14" s="23" customFormat="1" ht="16.5" customHeight="1">
      <c r="A47" s="25" t="s">
        <v>74</v>
      </c>
      <c r="B47" s="27">
        <v>-7329.11</v>
      </c>
      <c r="C47" s="27">
        <v>-6986.22</v>
      </c>
      <c r="D47" s="27">
        <v>-8086.3</v>
      </c>
      <c r="E47" s="27">
        <v>-4971.79</v>
      </c>
      <c r="F47" s="27">
        <v>-5286.1</v>
      </c>
      <c r="G47" s="27">
        <v>-5829</v>
      </c>
      <c r="H47" s="27">
        <v>-5214.67</v>
      </c>
      <c r="I47" s="27">
        <v>-7114.8</v>
      </c>
      <c r="J47" s="27">
        <v>-2557.33</v>
      </c>
      <c r="K47" s="27">
        <f>SUM(B47:J47)</f>
        <v>-53375.32000000001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1262654.6800000002</v>
      </c>
      <c r="C51" s="27">
        <f aca="true" t="shared" si="11" ref="C51:J51">IF(C18+C31+C52&lt;0,0,C18+C31+C52)</f>
        <v>1264607.0200000003</v>
      </c>
      <c r="D51" s="27">
        <f t="shared" si="11"/>
        <v>1435282.4100000001</v>
      </c>
      <c r="E51" s="27">
        <f t="shared" si="11"/>
        <v>827743.6900000001</v>
      </c>
      <c r="F51" s="27">
        <f t="shared" si="11"/>
        <v>961928.85</v>
      </c>
      <c r="G51" s="27">
        <f t="shared" si="11"/>
        <v>1006230.8700000001</v>
      </c>
      <c r="H51" s="27">
        <f t="shared" si="11"/>
        <v>961216.3</v>
      </c>
      <c r="I51" s="27">
        <f t="shared" si="11"/>
        <v>1256004.4700000002</v>
      </c>
      <c r="J51" s="27">
        <f t="shared" si="11"/>
        <v>461340.92000000004</v>
      </c>
      <c r="K51" s="20">
        <f>SUM(B51:J51)</f>
        <v>9437009.21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 aca="true" t="shared" si="12" ref="C53:J53">IF(C18+C31+C52&gt;0,0,C18+C31+C52)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1262654.68</v>
      </c>
      <c r="C57" s="10">
        <f t="shared" si="13"/>
        <v>1264607.02</v>
      </c>
      <c r="D57" s="10">
        <f t="shared" si="13"/>
        <v>1435282.41</v>
      </c>
      <c r="E57" s="10">
        <f t="shared" si="13"/>
        <v>827743.68</v>
      </c>
      <c r="F57" s="10">
        <f t="shared" si="13"/>
        <v>961928.86</v>
      </c>
      <c r="G57" s="10">
        <f t="shared" si="13"/>
        <v>1006230.86</v>
      </c>
      <c r="H57" s="10">
        <f t="shared" si="13"/>
        <v>961216.3</v>
      </c>
      <c r="I57" s="10">
        <f>SUM(I58:I70)</f>
        <v>1256004.48</v>
      </c>
      <c r="J57" s="10">
        <f t="shared" si="13"/>
        <v>461340.92</v>
      </c>
      <c r="K57" s="5">
        <f>SUM(K58:K70)</f>
        <v>9437009.21</v>
      </c>
      <c r="L57" s="9"/>
    </row>
    <row r="58" spans="1:11" ht="16.5" customHeight="1">
      <c r="A58" s="7" t="s">
        <v>58</v>
      </c>
      <c r="B58" s="8">
        <v>1109873.46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1109873.46</v>
      </c>
    </row>
    <row r="59" spans="1:11" ht="16.5" customHeight="1">
      <c r="A59" s="7" t="s">
        <v>59</v>
      </c>
      <c r="B59" s="8">
        <v>152781.22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152781.22</v>
      </c>
    </row>
    <row r="60" spans="1:11" ht="16.5" customHeight="1">
      <c r="A60" s="7" t="s">
        <v>4</v>
      </c>
      <c r="B60" s="6">
        <v>0</v>
      </c>
      <c r="C60" s="8">
        <v>1264607.02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1264607.02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1435282.41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1435282.41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827743.68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827743.68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961928.86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961928.86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1006230.86</v>
      </c>
      <c r="H64" s="6">
        <v>0</v>
      </c>
      <c r="I64" s="6">
        <v>0</v>
      </c>
      <c r="J64" s="6">
        <v>0</v>
      </c>
      <c r="K64" s="5">
        <f t="shared" si="14"/>
        <v>1006230.86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961216.3</v>
      </c>
      <c r="I65" s="6">
        <v>0</v>
      </c>
      <c r="J65" s="6">
        <v>0</v>
      </c>
      <c r="K65" s="5">
        <f t="shared" si="14"/>
        <v>961216.3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473011.29</v>
      </c>
      <c r="J67" s="6">
        <v>0</v>
      </c>
      <c r="K67" s="5">
        <f t="shared" si="14"/>
        <v>473011.29</v>
      </c>
    </row>
    <row r="68" spans="1:11" ht="16.5" customHeight="1">
      <c r="A68" s="7" t="s">
        <v>54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782993.19</v>
      </c>
      <c r="J68" s="6">
        <v>0</v>
      </c>
      <c r="K68" s="5">
        <f t="shared" si="14"/>
        <v>782993.19</v>
      </c>
    </row>
    <row r="69" spans="1:11" ht="16.5" customHeight="1">
      <c r="A69" s="7" t="s">
        <v>55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461340.92</v>
      </c>
      <c r="K69" s="5">
        <f t="shared" si="14"/>
        <v>461340.92</v>
      </c>
    </row>
    <row r="70" spans="1:11" ht="18" customHeight="1">
      <c r="A70" s="4" t="s">
        <v>66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/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2022-03-04T17:14:07Z</dcterms:modified>
  <cp:category/>
  <cp:version/>
  <cp:contentType/>
  <cp:contentStatus/>
</cp:coreProperties>
</file>