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<sst xmlns="http://schemas.openxmlformats.org/spreadsheetml/2006/main" count="80" uniqueCount="79">
  <si>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</si>
  <si>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</si>
  <si>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</si>
  <si>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</si>
  <si>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</si>
  <si>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</si>
  <si>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</si>
  <si>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</si>
  <si>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</si>
  <si>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</si>
  <si>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</si>
  <si>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</si>
  <si>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</si>
  <si>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</si>
  <si>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</si>
  <si>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</si>
  <si>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</si>
  <si>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</si>
  <si>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</si>
  <si>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</si>
  <si>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</si>
  <si>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</si>
  <si>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</si>
  <si>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</si>
  <si>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</si>
  <si>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</si>
  <si>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</si>
  <si>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</si>
  <si>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</si>
  <si>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</si>
  <si>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</si>
  <si>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</si>
  <si>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</si>
  <si>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</si>
  <si>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</si>
  <si>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</si>
  <si>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</si>
  <si>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</si>
  <si>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</si>
  <si>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</si>
  <si>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</si>
  <si>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</si>
  <si>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</si>
  <si>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</si>
  <si>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</si>
  <si>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</si>
  <si>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</si>
  <si>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</si>
  <si>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</si>
  <si>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</si>
  <si>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</si>
  <si>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</si>
  <si>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</si>
  <si>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</si>
  <si>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</si>
  <si>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</si>
  <si>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</si>
  <si>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</si>
  <si>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</si>
  <si>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</si>
  <si>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</si>
  <si>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</si>
  <si>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</si>
  <si>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</si>
  <si>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</si>
  <si>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</si>
  <si>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</si>
  <si>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</si>
  <si>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22/02/22 - VENCIMENTO 03/03/22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</si>
  <si>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</si>
  <si>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</si>
  <si>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</si>
  <si>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</si>
  <si>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</si>
  <si>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</si>
  <si>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</si>
  <si>
    <t>5.3. Revisão de Remuneração pelo Transporte Coletivo ¹</t>
  </si>
  <si>
    <t xml:space="preserve">  Revisões de 01 /02a 17/02: tarifa do combustível e fator de transição.</t>
  </si>
  <si>
    <t xml:space="preserve">¹ Revisões de janeiro: passageiros (67.545), fator de transição, ar condicionado, rede da madrugada e Arla 32.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</si>
</sst>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0" t="s">
        <v>48</v>
      </c>
      <c r="B4" s="61" t="s">
        <v>47</v>
      </c>
      <c r="C4" s="62"/>
      <c r="D4" s="62"/>
      <c r="E4" s="62"/>
      <c r="F4" s="62"/>
      <c r="G4" s="62"/>
      <c r="H4" s="62"/>
      <c r="I4" s="62"/>
      <c r="J4" s="62"/>
      <c r="K4" s="60" t="s">
        <v>46</v>
      </c>
    </row>
    <row r="5" spans="1:11" ht="43.5" customHeight="1">
      <c r="A5" s="60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0"/>
    </row>
    <row r="6" spans="1:11" ht="18.75" customHeight="1">
      <c r="A6" s="60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0"/>
    </row>
    <row r="7" spans="1:14" ht="16.5" customHeight="1">
      <c r="A7" s="13" t="s">
        <v>34</v>
      </c>
      <c r="B7" s="46">
        <f aca="true" t="shared" si="0" ref="B7:K7">B8+B11</f>
        <v>313321</v>
      </c>
      <c r="C7" s="46">
        <f t="shared" si="0"/>
        <v>258631</v>
      </c>
      <c r="D7" s="46">
        <f t="shared" si="0"/>
        <v>326091</v>
      </c>
      <c r="E7" s="46">
        <f t="shared" si="0"/>
        <v>175634</v>
      </c>
      <c r="F7" s="46">
        <f t="shared" si="0"/>
        <v>215401</v>
      </c>
      <c r="G7" s="46">
        <f t="shared" si="0"/>
        <v>217698</v>
      </c>
      <c r="H7" s="46">
        <f t="shared" si="0"/>
        <v>258386</v>
      </c>
      <c r="I7" s="46">
        <f t="shared" si="0"/>
        <v>353955</v>
      </c>
      <c r="J7" s="46">
        <f t="shared" si="0"/>
        <v>110389</v>
      </c>
      <c r="K7" s="46">
        <f t="shared" si="0"/>
        <v>2229506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21274</v>
      </c>
      <c r="C8" s="44">
        <f t="shared" si="1"/>
        <v>20532</v>
      </c>
      <c r="D8" s="44">
        <f t="shared" si="1"/>
        <v>21189</v>
      </c>
      <c r="E8" s="44">
        <f t="shared" si="1"/>
        <v>13286</v>
      </c>
      <c r="F8" s="44">
        <f t="shared" si="1"/>
        <v>15219</v>
      </c>
      <c r="G8" s="44">
        <f t="shared" si="1"/>
        <v>8193</v>
      </c>
      <c r="H8" s="44">
        <f t="shared" si="1"/>
        <v>7847</v>
      </c>
      <c r="I8" s="44">
        <f t="shared" si="1"/>
        <v>21809</v>
      </c>
      <c r="J8" s="44">
        <f t="shared" si="1"/>
        <v>4116</v>
      </c>
      <c r="K8" s="37">
        <f>SUM(B8:J8)</f>
        <v>133465</v>
      </c>
      <c r="L8"/>
      <c r="M8"/>
      <c r="N8"/>
    </row>
    <row r="9" spans="1:14" ht="16.5" customHeight="1">
      <c r="A9" s="22" t="s">
        <v>32</v>
      </c>
      <c r="B9" s="44">
        <v>21215</v>
      </c>
      <c r="C9" s="44">
        <v>20520</v>
      </c>
      <c r="D9" s="44">
        <v>21181</v>
      </c>
      <c r="E9" s="44">
        <v>13219</v>
      </c>
      <c r="F9" s="44">
        <v>15207</v>
      </c>
      <c r="G9" s="44">
        <v>8193</v>
      </c>
      <c r="H9" s="44">
        <v>7847</v>
      </c>
      <c r="I9" s="44">
        <v>21723</v>
      </c>
      <c r="J9" s="44">
        <v>4116</v>
      </c>
      <c r="K9" s="37">
        <f>SUM(B9:J9)</f>
        <v>133221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12</v>
      </c>
      <c r="D10" s="44">
        <v>8</v>
      </c>
      <c r="E10" s="44">
        <v>67</v>
      </c>
      <c r="F10" s="44">
        <v>12</v>
      </c>
      <c r="G10" s="44">
        <v>0</v>
      </c>
      <c r="H10" s="44">
        <v>0</v>
      </c>
      <c r="I10" s="44">
        <v>86</v>
      </c>
      <c r="J10" s="44">
        <v>0</v>
      </c>
      <c r="K10" s="37">
        <f>SUM(B10:J10)</f>
        <v>244</v>
      </c>
      <c r="L10"/>
      <c r="M10"/>
      <c r="N10"/>
    </row>
    <row r="11" spans="1:14" ht="16.5" customHeight="1">
      <c r="A11" s="43" t="s">
        <v>30</v>
      </c>
      <c r="B11" s="42">
        <v>292047</v>
      </c>
      <c r="C11" s="42">
        <v>238099</v>
      </c>
      <c r="D11" s="42">
        <v>304902</v>
      </c>
      <c r="E11" s="42">
        <v>162348</v>
      </c>
      <c r="F11" s="42">
        <v>200182</v>
      </c>
      <c r="G11" s="42">
        <v>209505</v>
      </c>
      <c r="H11" s="42">
        <v>250539</v>
      </c>
      <c r="I11" s="42">
        <v>332146</v>
      </c>
      <c r="J11" s="42">
        <v>106273</v>
      </c>
      <c r="K11" s="37">
        <f>SUM(B11:J11)</f>
        <v>2096041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1.150293047402807</v>
      </c>
      <c r="C16" s="38">
        <v>1.213203243668162</v>
      </c>
      <c r="D16" s="38">
        <v>1.02806483324221</v>
      </c>
      <c r="E16" s="38">
        <v>1.305150383189652</v>
      </c>
      <c r="F16" s="38">
        <v>1.076765122111864</v>
      </c>
      <c r="G16" s="38">
        <v>1.164283725047852</v>
      </c>
      <c r="H16" s="38">
        <v>1.091325919520801</v>
      </c>
      <c r="I16" s="38">
        <v>1.067535368990582</v>
      </c>
      <c r="J16" s="38">
        <v>1.111779577652414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SUM(B19:B28)</f>
        <v>1435560.6999999997</v>
      </c>
      <c r="C18" s="35">
        <f aca="true" t="shared" si="2" ref="C18:J18">SUM(C19:C28)</f>
        <v>1374785.83</v>
      </c>
      <c r="D18" s="35">
        <f t="shared" si="2"/>
        <v>1580261.22</v>
      </c>
      <c r="E18" s="35">
        <f t="shared" si="2"/>
        <v>969641.74</v>
      </c>
      <c r="F18" s="35">
        <f t="shared" si="2"/>
        <v>1037300.4800000001</v>
      </c>
      <c r="G18" s="35">
        <f t="shared" si="2"/>
        <v>1134417.9200000002</v>
      </c>
      <c r="H18" s="35">
        <f t="shared" si="2"/>
        <v>1018063.9</v>
      </c>
      <c r="I18" s="35">
        <f t="shared" si="2"/>
        <v>1391142.46</v>
      </c>
      <c r="J18" s="35">
        <f t="shared" si="2"/>
        <v>498294.4000000001</v>
      </c>
      <c r="K18" s="35">
        <f>SUM(B18:J18)</f>
        <v>10439468.65</v>
      </c>
      <c r="L18"/>
      <c r="M18"/>
      <c r="N18"/>
    </row>
    <row r="19" spans="1:14" ht="16.5" customHeight="1">
      <c r="A19" s="18" t="s">
        <v>71</v>
      </c>
      <c r="B19" s="55">
        <f>ROUND((B13+B14)*B7,2)</f>
        <v>1210421.69</v>
      </c>
      <c r="C19" s="55">
        <f aca="true" t="shared" si="3" ref="C19:J19">ROUND((C13+C14)*C7,2)</f>
        <v>1097655.83</v>
      </c>
      <c r="D19" s="55">
        <f t="shared" si="3"/>
        <v>1534192.94</v>
      </c>
      <c r="E19" s="55">
        <f t="shared" si="3"/>
        <v>718430.88</v>
      </c>
      <c r="F19" s="55">
        <f t="shared" si="3"/>
        <v>932427.85</v>
      </c>
      <c r="G19" s="55">
        <f t="shared" si="3"/>
        <v>951928.04</v>
      </c>
      <c r="H19" s="55">
        <f t="shared" si="3"/>
        <v>899596.7</v>
      </c>
      <c r="I19" s="55">
        <f t="shared" si="3"/>
        <v>1244824.34</v>
      </c>
      <c r="J19" s="55">
        <f t="shared" si="3"/>
        <v>439281.99</v>
      </c>
      <c r="K19" s="30">
        <f>SUM(B19:J19)</f>
        <v>9028760.26</v>
      </c>
      <c r="L19"/>
      <c r="M19"/>
      <c r="N19"/>
    </row>
    <row r="20" spans="1:14" ht="16.5" customHeight="1">
      <c r="A20" s="18" t="s">
        <v>27</v>
      </c>
      <c r="B20" s="30">
        <f aca="true" t="shared" si="4" ref="B20:J20">IF(B16&lt;&gt;0,ROUND((B16-1)*B19,2),0)</f>
        <v>181917.96</v>
      </c>
      <c r="C20" s="30">
        <f t="shared" si="4"/>
        <v>234023.78</v>
      </c>
      <c r="D20" s="30">
        <f t="shared" si="4"/>
        <v>43056.87</v>
      </c>
      <c r="E20" s="30">
        <f t="shared" si="4"/>
        <v>219229.46</v>
      </c>
      <c r="F20" s="30">
        <f t="shared" si="4"/>
        <v>71577.94</v>
      </c>
      <c r="G20" s="30">
        <f t="shared" si="4"/>
        <v>156386.28</v>
      </c>
      <c r="H20" s="30">
        <f t="shared" si="4"/>
        <v>82156.5</v>
      </c>
      <c r="I20" s="30">
        <f t="shared" si="4"/>
        <v>84069.67</v>
      </c>
      <c r="J20" s="30">
        <f t="shared" si="4"/>
        <v>49102.76</v>
      </c>
      <c r="K20" s="30">
        <f aca="true" t="shared" si="5" ref="K20:K28">SUM(B20:J20)</f>
        <v>1121521.22</v>
      </c>
      <c r="L20"/>
      <c r="M20"/>
      <c r="N20"/>
    </row>
    <row r="21" spans="1:14" ht="16.5" customHeight="1">
      <c r="A21" s="18" t="s">
        <v>26</v>
      </c>
      <c r="B21" s="30">
        <v>39109.75</v>
      </c>
      <c r="C21" s="30">
        <v>37495.54</v>
      </c>
      <c r="D21" s="30">
        <v>36112.31</v>
      </c>
      <c r="E21" s="30">
        <v>27136.61</v>
      </c>
      <c r="F21" s="30">
        <v>29924.38</v>
      </c>
      <c r="G21" s="30">
        <v>24479.57</v>
      </c>
      <c r="H21" s="30">
        <v>31251.51</v>
      </c>
      <c r="I21" s="30">
        <v>56536.65</v>
      </c>
      <c r="J21" s="30">
        <v>14854.58</v>
      </c>
      <c r="K21" s="30">
        <f t="shared" si="5"/>
        <v>296900.9000000001</v>
      </c>
      <c r="L21"/>
      <c r="M21"/>
      <c r="N21"/>
    </row>
    <row r="22" spans="1:14" ht="16.5" customHeight="1">
      <c r="A22" s="18" t="s">
        <v>25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24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56" t="s">
        <v>72</v>
      </c>
      <c r="B26" s="30">
        <v>1323.17</v>
      </c>
      <c r="C26" s="30">
        <v>1266.65</v>
      </c>
      <c r="D26" s="30">
        <v>1456.78</v>
      </c>
      <c r="E26" s="30">
        <v>894.11</v>
      </c>
      <c r="F26" s="30">
        <v>955.77</v>
      </c>
      <c r="G26" s="30">
        <v>1045.69</v>
      </c>
      <c r="H26" s="30">
        <v>937.78</v>
      </c>
      <c r="I26" s="30">
        <v>1282.07</v>
      </c>
      <c r="J26" s="30">
        <v>459.9</v>
      </c>
      <c r="K26" s="30">
        <f t="shared" si="5"/>
        <v>9621.92</v>
      </c>
      <c r="L26"/>
      <c r="M26"/>
      <c r="N26"/>
    </row>
    <row r="27" spans="1:14" ht="16.5" customHeight="1">
      <c r="A27" s="56" t="s">
        <v>73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56" t="s">
        <v>74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6" ref="B31:J31">+B32+B37+B49</f>
        <v>56463.869999999995</v>
      </c>
      <c r="C31" s="30">
        <f t="shared" si="6"/>
        <v>171676.33</v>
      </c>
      <c r="D31" s="30">
        <f t="shared" si="6"/>
        <v>2908556.9899999998</v>
      </c>
      <c r="E31" s="30">
        <f t="shared" si="6"/>
        <v>103076.68</v>
      </c>
      <c r="F31" s="30">
        <f t="shared" si="6"/>
        <v>166765.66</v>
      </c>
      <c r="G31" s="30">
        <f t="shared" si="6"/>
        <v>-131056.30999999997</v>
      </c>
      <c r="H31" s="30">
        <f t="shared" si="6"/>
        <v>1990273.77</v>
      </c>
      <c r="I31" s="30">
        <f t="shared" si="6"/>
        <v>69904.35999999999</v>
      </c>
      <c r="J31" s="30">
        <f t="shared" si="6"/>
        <v>53347.16</v>
      </c>
      <c r="K31" s="30">
        <f aca="true" t="shared" si="7" ref="K31:K39">SUM(B31:J31)</f>
        <v>5389008.510000001</v>
      </c>
      <c r="L31"/>
      <c r="M31"/>
      <c r="N31"/>
    </row>
    <row r="32" spans="1:14" ht="16.5" customHeight="1">
      <c r="A32" s="18" t="s">
        <v>22</v>
      </c>
      <c r="B32" s="30">
        <f aca="true" t="shared" si="8" ref="B32:J32">B33+B34+B35+B36</f>
        <v>-348241.27</v>
      </c>
      <c r="C32" s="30">
        <f t="shared" si="8"/>
        <v>-101099.79000000001</v>
      </c>
      <c r="D32" s="30">
        <f t="shared" si="8"/>
        <v>-172491.44999999998</v>
      </c>
      <c r="E32" s="30">
        <f t="shared" si="8"/>
        <v>-330530.35000000003</v>
      </c>
      <c r="F32" s="30">
        <f t="shared" si="8"/>
        <v>-66910.8</v>
      </c>
      <c r="G32" s="30">
        <f t="shared" si="8"/>
        <v>-366383.68999999994</v>
      </c>
      <c r="H32" s="30">
        <f t="shared" si="8"/>
        <v>-95301.70000000001</v>
      </c>
      <c r="I32" s="30">
        <f t="shared" si="8"/>
        <v>-190424.1</v>
      </c>
      <c r="J32" s="30">
        <f t="shared" si="8"/>
        <v>-47369.79</v>
      </c>
      <c r="K32" s="30">
        <f t="shared" si="7"/>
        <v>-1718752.9400000002</v>
      </c>
      <c r="L32"/>
      <c r="M32"/>
      <c r="N32"/>
    </row>
    <row r="33" spans="1:14" s="23" customFormat="1" ht="16.5" customHeight="1">
      <c r="A33" s="29" t="s">
        <v>56</v>
      </c>
      <c r="B33" s="30">
        <f>-ROUND((B9)*$E$3,2)</f>
        <v>-93346</v>
      </c>
      <c r="C33" s="30">
        <f aca="true" t="shared" si="9" ref="C33:J33">-ROUND((C9)*$E$3,2)</f>
        <v>-90288</v>
      </c>
      <c r="D33" s="30">
        <f t="shared" si="9"/>
        <v>-93196.4</v>
      </c>
      <c r="E33" s="30">
        <f t="shared" si="9"/>
        <v>-58163.6</v>
      </c>
      <c r="F33" s="30">
        <f t="shared" si="9"/>
        <v>-66910.8</v>
      </c>
      <c r="G33" s="30">
        <f t="shared" si="9"/>
        <v>-36049.2</v>
      </c>
      <c r="H33" s="30">
        <f t="shared" si="9"/>
        <v>-34526.8</v>
      </c>
      <c r="I33" s="30">
        <f t="shared" si="9"/>
        <v>-95581.2</v>
      </c>
      <c r="J33" s="30">
        <f t="shared" si="9"/>
        <v>-18110.4</v>
      </c>
      <c r="K33" s="30">
        <f t="shared" si="7"/>
        <v>-586172.4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20</v>
      </c>
      <c r="B35" s="30">
        <v>-2332</v>
      </c>
      <c r="C35" s="30">
        <v>-523.6</v>
      </c>
      <c r="D35" s="30">
        <v>-1038.4</v>
      </c>
      <c r="E35" s="30">
        <v>-1020.8</v>
      </c>
      <c r="F35" s="26">
        <v>0</v>
      </c>
      <c r="G35" s="30">
        <v>-453.2</v>
      </c>
      <c r="H35" s="30">
        <v>-132.37</v>
      </c>
      <c r="I35" s="30">
        <v>-206.6</v>
      </c>
      <c r="J35" s="30">
        <v>-63.73</v>
      </c>
      <c r="K35" s="30">
        <f t="shared" si="7"/>
        <v>-5770.7</v>
      </c>
      <c r="L35"/>
      <c r="M35"/>
      <c r="N35"/>
    </row>
    <row r="36" spans="1:14" ht="16.5" customHeight="1">
      <c r="A36" s="25" t="s">
        <v>19</v>
      </c>
      <c r="B36" s="30">
        <v>-252563.27</v>
      </c>
      <c r="C36" s="30">
        <v>-10288.19</v>
      </c>
      <c r="D36" s="30">
        <v>-78256.65</v>
      </c>
      <c r="E36" s="30">
        <v>-271345.95</v>
      </c>
      <c r="F36" s="26">
        <v>0</v>
      </c>
      <c r="G36" s="30">
        <v>-329881.29</v>
      </c>
      <c r="H36" s="30">
        <v>-60642.53</v>
      </c>
      <c r="I36" s="30">
        <v>-94636.3</v>
      </c>
      <c r="J36" s="30">
        <v>-29195.66</v>
      </c>
      <c r="K36" s="30">
        <f t="shared" si="7"/>
        <v>-1126809.84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0" ref="B37:J37">SUM(B38:B47)</f>
        <v>-7357.68</v>
      </c>
      <c r="C37" s="27">
        <f t="shared" si="10"/>
        <v>-7043.37</v>
      </c>
      <c r="D37" s="27">
        <f t="shared" si="10"/>
        <v>2631125.75</v>
      </c>
      <c r="E37" s="27">
        <f t="shared" si="10"/>
        <v>-4971.79</v>
      </c>
      <c r="F37" s="27">
        <f t="shared" si="10"/>
        <v>-5314.67</v>
      </c>
      <c r="G37" s="27">
        <f t="shared" si="10"/>
        <v>-5814.71</v>
      </c>
      <c r="H37" s="27">
        <f t="shared" si="10"/>
        <v>1911785.33</v>
      </c>
      <c r="I37" s="27">
        <f t="shared" si="10"/>
        <v>-7129.09</v>
      </c>
      <c r="J37" s="27">
        <f t="shared" si="10"/>
        <v>-8947.54</v>
      </c>
      <c r="K37" s="30">
        <f t="shared" si="7"/>
        <v>4496332.23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10</v>
      </c>
      <c r="B45" s="17">
        <v>0</v>
      </c>
      <c r="C45" s="17">
        <v>0</v>
      </c>
      <c r="D45" s="30">
        <v>3930300</v>
      </c>
      <c r="E45" s="17">
        <v>0</v>
      </c>
      <c r="F45" s="17">
        <v>0</v>
      </c>
      <c r="G45" s="17">
        <v>0</v>
      </c>
      <c r="H45" s="30">
        <v>2767500</v>
      </c>
      <c r="I45" s="17">
        <v>0</v>
      </c>
      <c r="J45" s="17">
        <v>0</v>
      </c>
      <c r="K45" s="30">
        <f>SUM(B45:J45)</f>
        <v>6697800</v>
      </c>
      <c r="L45" s="24"/>
      <c r="M45"/>
      <c r="N45"/>
    </row>
    <row r="46" spans="1:14" s="23" customFormat="1" ht="16.5" customHeight="1">
      <c r="A46" s="25" t="s">
        <v>9</v>
      </c>
      <c r="B46" s="17">
        <v>0</v>
      </c>
      <c r="C46" s="17">
        <v>0</v>
      </c>
      <c r="D46" s="30">
        <v>-1269000</v>
      </c>
      <c r="E46" s="17">
        <v>0</v>
      </c>
      <c r="F46" s="17">
        <v>0</v>
      </c>
      <c r="G46" s="17">
        <v>0</v>
      </c>
      <c r="H46" s="30">
        <v>-850500</v>
      </c>
      <c r="I46" s="17">
        <v>0</v>
      </c>
      <c r="J46" s="17">
        <v>0</v>
      </c>
      <c r="K46" s="30">
        <f>SUM(B46:J46)</f>
        <v>-2119500</v>
      </c>
      <c r="L46" s="24"/>
      <c r="M46"/>
      <c r="N46"/>
    </row>
    <row r="47" spans="1:14" s="23" customFormat="1" ht="16.5" customHeight="1">
      <c r="A47" s="25" t="s">
        <v>75</v>
      </c>
      <c r="B47" s="30">
        <v>-7357.68</v>
      </c>
      <c r="C47" s="30">
        <v>-7043.37</v>
      </c>
      <c r="D47" s="30">
        <v>-8100.59</v>
      </c>
      <c r="E47" s="30">
        <v>-4971.79</v>
      </c>
      <c r="F47" s="30">
        <v>-5314.67</v>
      </c>
      <c r="G47" s="30">
        <v>-5814.71</v>
      </c>
      <c r="H47" s="30">
        <v>-5214.67</v>
      </c>
      <c r="I47" s="30">
        <v>-7129.09</v>
      </c>
      <c r="J47" s="30">
        <v>-2557.33</v>
      </c>
      <c r="K47" s="30">
        <f>SUM(B47:J47)</f>
        <v>-53503.899999999994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76</v>
      </c>
      <c r="B49" s="30">
        <v>412062.82</v>
      </c>
      <c r="C49" s="30">
        <v>279819.49</v>
      </c>
      <c r="D49" s="30">
        <v>449922.69</v>
      </c>
      <c r="E49" s="30">
        <v>438578.82</v>
      </c>
      <c r="F49" s="30">
        <v>238991.13</v>
      </c>
      <c r="G49" s="30">
        <v>241142.09</v>
      </c>
      <c r="H49" s="30">
        <v>173790.14</v>
      </c>
      <c r="I49" s="30">
        <v>267457.55</v>
      </c>
      <c r="J49" s="30">
        <v>109664.49</v>
      </c>
      <c r="K49" s="30">
        <f>SUM(B49:J49)</f>
        <v>2611429.22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1492024.5699999998</v>
      </c>
      <c r="C51" s="27">
        <f aca="true" t="shared" si="11" ref="C51:J51">IF(C18+C31+C52&lt;0,0,C18+C31+C52)</f>
        <v>1546462.1600000001</v>
      </c>
      <c r="D51" s="27">
        <f t="shared" si="11"/>
        <v>4488818.21</v>
      </c>
      <c r="E51" s="27">
        <f t="shared" si="11"/>
        <v>1072718.42</v>
      </c>
      <c r="F51" s="27">
        <f t="shared" si="11"/>
        <v>1204066.1400000001</v>
      </c>
      <c r="G51" s="27">
        <f t="shared" si="11"/>
        <v>1003361.6100000002</v>
      </c>
      <c r="H51" s="27">
        <f t="shared" si="11"/>
        <v>3008337.67</v>
      </c>
      <c r="I51" s="27">
        <f t="shared" si="11"/>
        <v>1461046.8199999998</v>
      </c>
      <c r="J51" s="27">
        <f t="shared" si="11"/>
        <v>551641.56</v>
      </c>
      <c r="K51" s="20">
        <f>SUM(B51:J51)</f>
        <v>15828477.16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1492024.57</v>
      </c>
      <c r="C57" s="10">
        <f t="shared" si="13"/>
        <v>1546462.16</v>
      </c>
      <c r="D57" s="10">
        <f t="shared" si="13"/>
        <v>4488818.21</v>
      </c>
      <c r="E57" s="10">
        <f t="shared" si="13"/>
        <v>1072718.42</v>
      </c>
      <c r="F57" s="10">
        <f t="shared" si="13"/>
        <v>1204066.14</v>
      </c>
      <c r="G57" s="10">
        <f t="shared" si="13"/>
        <v>1003361.61</v>
      </c>
      <c r="H57" s="10">
        <f t="shared" si="13"/>
        <v>3008337.67</v>
      </c>
      <c r="I57" s="10">
        <f>SUM(I58:I70)</f>
        <v>1461046.8199999998</v>
      </c>
      <c r="J57" s="10">
        <f t="shared" si="13"/>
        <v>551641.56</v>
      </c>
      <c r="K57" s="5">
        <f>SUM(K58:K70)</f>
        <v>15828477.159999998</v>
      </c>
      <c r="L57" s="9"/>
    </row>
    <row r="58" spans="1:11" ht="16.5" customHeight="1">
      <c r="A58" s="7" t="s">
        <v>57</v>
      </c>
      <c r="B58" s="8">
        <v>1304128.86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1304128.86</v>
      </c>
    </row>
    <row r="59" spans="1:11" ht="16.5" customHeight="1">
      <c r="A59" s="7" t="s">
        <v>58</v>
      </c>
      <c r="B59" s="8">
        <v>187895.71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187895.71</v>
      </c>
    </row>
    <row r="60" spans="1:11" ht="16.5" customHeight="1">
      <c r="A60" s="7" t="s">
        <v>4</v>
      </c>
      <c r="B60" s="6">
        <v>0</v>
      </c>
      <c r="C60" s="8">
        <v>1546462.16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1546462.16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4488818.21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4488818.21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1072718.42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1072718.42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1204066.14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1204066.14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1003361.61</v>
      </c>
      <c r="H64" s="6">
        <v>0</v>
      </c>
      <c r="I64" s="6">
        <v>0</v>
      </c>
      <c r="J64" s="6">
        <v>0</v>
      </c>
      <c r="K64" s="5">
        <f t="shared" si="14"/>
        <v>1003361.61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3008337.67</v>
      </c>
      <c r="I65" s="6">
        <v>0</v>
      </c>
      <c r="J65" s="6">
        <v>0</v>
      </c>
      <c r="K65" s="5">
        <f t="shared" si="14"/>
        <v>3008337.67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555063.71</v>
      </c>
      <c r="J67" s="6">
        <v>0</v>
      </c>
      <c r="K67" s="5">
        <f t="shared" si="14"/>
        <v>555063.71</v>
      </c>
    </row>
    <row r="68" spans="1:11" ht="16.5" customHeight="1">
      <c r="A68" s="7" t="s">
        <v>53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905983.11</v>
      </c>
      <c r="J68" s="6">
        <v>0</v>
      </c>
      <c r="K68" s="5">
        <f t="shared" si="14"/>
        <v>905983.11</v>
      </c>
    </row>
    <row r="69" spans="1:11" ht="16.5" customHeight="1">
      <c r="A69" s="7" t="s">
        <v>54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551641.56</v>
      </c>
      <c r="K69" s="5">
        <f t="shared" si="14"/>
        <v>551641.56</v>
      </c>
    </row>
    <row r="70" spans="1:11" ht="18" customHeight="1">
      <c r="A70" s="4" t="s">
        <v>65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>
      <c r="A71" s="57" t="s">
        <v>78</v>
      </c>
    </row>
    <row r="72" ht="18" customHeight="1">
      <c r="A72" s="57" t="s">
        <v>77</v>
      </c>
    </row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2022-03-03T12:04:08Z</dcterms:modified>
  <cp:category/>
  <cp:version/>
  <cp:contentType/>
  <cp:contentStatus/>
</cp:coreProperties>
</file>