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'!$A$1:$K$70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<sst xmlns="http://schemas.openxmlformats.org/spreadsheetml/2006/main" count="78" uniqueCount="77">
  <si>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</si>
  <si>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</si>
  <si>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</si>
  <si>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</si>
  <si>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</si>
  <si>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</si>
  <si>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</si>
  <si>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</si>
  <si>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</si>
  <si>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</si>
  <si>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</si>
  <si>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</si>
  <si>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</si>
  <si>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</si>
  <si>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</si>
  <si>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</si>
  <si>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</si>
  <si>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</si>
  <si>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</si>
  <si>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</si>
  <si>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</si>
  <si>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</si>
  <si>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</si>
  <si>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</si>
  <si>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</si>
  <si>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</si>
  <si>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</si>
  <si>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</si>
  <si>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</si>
  <si>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</si>
  <si>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</si>
  <si>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</si>
  <si>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</si>
  <si>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</si>
  <si>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</si>
  <si>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</si>
  <si>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</si>
  <si>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</si>
  <si>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</si>
  <si>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</si>
  <si>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</si>
  <si>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</si>
  <si>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</si>
  <si>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</si>
  <si>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</si>
  <si>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</si>
  <si>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</si>
  <si>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</si>
  <si>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</si>
  <si>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</si>
  <si>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</si>
  <si>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</si>
  <si>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</si>
  <si>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</si>
  <si>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</si>
  <si>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</si>
  <si>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</si>
  <si>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</si>
  <si>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</si>
  <si>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</si>
  <si>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</si>
  <si>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</si>
  <si>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</si>
  <si>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</si>
  <si>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</si>
  <si>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</si>
  <si>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</si>
  <si>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</si>
  <si>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</si>
  <si>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19/02/22 - VENCIMENTO 25/02/22</t>
  </si>
  <si>
    <t>2.1 Tarifa de Remuneração por Passageiro Transportado Combustível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</si>
  <si>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</si>
  <si>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</si>
  <si>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</si>
  <si>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</si>
  <si>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Dados por Chip</t>
  </si>
  <si>
    <t>5.2.10. Desconto do Saldo Remanescente de Investimento em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</si>
</sst>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170247</v>
      </c>
      <c r="C7" s="46">
        <f t="shared" si="0"/>
        <v>140132</v>
      </c>
      <c r="D7" s="46">
        <f t="shared" si="0"/>
        <v>201056</v>
      </c>
      <c r="E7" s="46">
        <f t="shared" si="0"/>
        <v>95979</v>
      </c>
      <c r="F7" s="46">
        <f t="shared" si="0"/>
        <v>130474</v>
      </c>
      <c r="G7" s="46">
        <f t="shared" si="0"/>
        <v>145112</v>
      </c>
      <c r="H7" s="46">
        <f t="shared" si="0"/>
        <v>166280</v>
      </c>
      <c r="I7" s="46">
        <f t="shared" si="0"/>
        <v>206855</v>
      </c>
      <c r="J7" s="46">
        <f t="shared" si="0"/>
        <v>48579</v>
      </c>
      <c r="K7" s="46">
        <f t="shared" si="0"/>
        <v>1304714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14790</v>
      </c>
      <c r="C8" s="44">
        <f t="shared" si="1"/>
        <v>15237</v>
      </c>
      <c r="D8" s="44">
        <f t="shared" si="1"/>
        <v>16787</v>
      </c>
      <c r="E8" s="44">
        <f t="shared" si="1"/>
        <v>9475</v>
      </c>
      <c r="F8" s="44">
        <f t="shared" si="1"/>
        <v>10675</v>
      </c>
      <c r="G8" s="44">
        <f t="shared" si="1"/>
        <v>7092</v>
      </c>
      <c r="H8" s="44">
        <f t="shared" si="1"/>
        <v>6465</v>
      </c>
      <c r="I8" s="44">
        <f t="shared" si="1"/>
        <v>15297</v>
      </c>
      <c r="J8" s="44">
        <f t="shared" si="1"/>
        <v>1949</v>
      </c>
      <c r="K8" s="37">
        <f>SUM(B8:J8)</f>
        <v>97767</v>
      </c>
      <c r="L8"/>
      <c r="M8"/>
      <c r="N8"/>
    </row>
    <row r="9" spans="1:14" ht="16.5" customHeight="1">
      <c r="A9" s="22" t="s">
        <v>33</v>
      </c>
      <c r="B9" s="44">
        <v>14749</v>
      </c>
      <c r="C9" s="44">
        <v>15235</v>
      </c>
      <c r="D9" s="44">
        <v>16782</v>
      </c>
      <c r="E9" s="44">
        <v>9414</v>
      </c>
      <c r="F9" s="44">
        <v>10663</v>
      </c>
      <c r="G9" s="44">
        <v>7090</v>
      </c>
      <c r="H9" s="44">
        <v>6465</v>
      </c>
      <c r="I9" s="44">
        <v>15252</v>
      </c>
      <c r="J9" s="44">
        <v>1949</v>
      </c>
      <c r="K9" s="37">
        <f>SUM(B9:J9)</f>
        <v>97599</v>
      </c>
      <c r="L9"/>
      <c r="M9"/>
      <c r="N9"/>
    </row>
    <row r="10" spans="1:14" ht="16.5" customHeight="1">
      <c r="A10" s="22" t="s">
        <v>32</v>
      </c>
      <c r="B10" s="44">
        <v>41</v>
      </c>
      <c r="C10" s="44">
        <v>2</v>
      </c>
      <c r="D10" s="44">
        <v>5</v>
      </c>
      <c r="E10" s="44">
        <v>61</v>
      </c>
      <c r="F10" s="44">
        <v>12</v>
      </c>
      <c r="G10" s="44">
        <v>2</v>
      </c>
      <c r="H10" s="44">
        <v>0</v>
      </c>
      <c r="I10" s="44">
        <v>45</v>
      </c>
      <c r="J10" s="44">
        <v>0</v>
      </c>
      <c r="K10" s="37">
        <f>SUM(B10:J10)</f>
        <v>168</v>
      </c>
      <c r="L10"/>
      <c r="M10"/>
      <c r="N10"/>
    </row>
    <row r="11" spans="1:14" ht="16.5" customHeight="1">
      <c r="A11" s="43" t="s">
        <v>31</v>
      </c>
      <c r="B11" s="42">
        <v>155457</v>
      </c>
      <c r="C11" s="42">
        <v>124895</v>
      </c>
      <c r="D11" s="42">
        <v>184269</v>
      </c>
      <c r="E11" s="42">
        <v>86504</v>
      </c>
      <c r="F11" s="42">
        <v>119799</v>
      </c>
      <c r="G11" s="42">
        <v>138020</v>
      </c>
      <c r="H11" s="42">
        <v>159815</v>
      </c>
      <c r="I11" s="42">
        <v>191558</v>
      </c>
      <c r="J11" s="42">
        <v>46630</v>
      </c>
      <c r="K11" s="37">
        <f>SUM(B11:J11)</f>
        <v>1206947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70</v>
      </c>
      <c r="B14" s="41">
        <v>0.1895</v>
      </c>
      <c r="C14" s="41">
        <v>0.2082</v>
      </c>
      <c r="D14" s="41">
        <v>0.2308</v>
      </c>
      <c r="E14" s="41">
        <v>0.2006</v>
      </c>
      <c r="F14" s="41">
        <v>0.2123</v>
      </c>
      <c r="G14" s="41">
        <v>0.2145</v>
      </c>
      <c r="H14" s="41">
        <v>0.1708</v>
      </c>
      <c r="I14" s="41">
        <v>0.1725</v>
      </c>
      <c r="J14" s="41">
        <v>0.1952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1.173376674750254</v>
      </c>
      <c r="C16" s="38">
        <v>1.242409556064638</v>
      </c>
      <c r="D16" s="38">
        <v>1.033956242125718</v>
      </c>
      <c r="E16" s="38">
        <v>1.309235822268814</v>
      </c>
      <c r="F16" s="38">
        <v>1.073141280205593</v>
      </c>
      <c r="G16" s="38">
        <v>1.130422854184003</v>
      </c>
      <c r="H16" s="38">
        <v>1.073753665990738</v>
      </c>
      <c r="I16" s="38">
        <v>1.06764888122557</v>
      </c>
      <c r="J16" s="38">
        <v>1.082589589667901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71</v>
      </c>
      <c r="B18" s="35">
        <f>SUM(B19:B28)</f>
        <v>797901.43</v>
      </c>
      <c r="C18" s="35">
        <f aca="true" t="shared" si="2" ref="C18:J18">SUM(C19:C28)</f>
        <v>772585</v>
      </c>
      <c r="D18" s="35">
        <f t="shared" si="2"/>
        <v>970301.07</v>
      </c>
      <c r="E18" s="35">
        <f t="shared" si="2"/>
        <v>536787.27</v>
      </c>
      <c r="F18" s="35">
        <f t="shared" si="2"/>
        <v>629954.7999999999</v>
      </c>
      <c r="G18" s="35">
        <f t="shared" si="2"/>
        <v>734872.25</v>
      </c>
      <c r="H18" s="35">
        <f t="shared" si="2"/>
        <v>650433.02</v>
      </c>
      <c r="I18" s="35">
        <f t="shared" si="2"/>
        <v>818475.7200000001</v>
      </c>
      <c r="J18" s="35">
        <f t="shared" si="2"/>
        <v>212925.66</v>
      </c>
      <c r="K18" s="35">
        <f>SUM(B18:J18)</f>
        <v>6124236.22</v>
      </c>
      <c r="L18"/>
      <c r="M18"/>
      <c r="N18"/>
    </row>
    <row r="19" spans="1:14" ht="16.5" customHeight="1">
      <c r="A19" s="18" t="s">
        <v>72</v>
      </c>
      <c r="B19" s="60">
        <f>ROUND((B13+B14)*B7,2)</f>
        <v>657698.21</v>
      </c>
      <c r="C19" s="60">
        <f aca="true" t="shared" si="3" ref="C19:J19">ROUND((C13+C14)*C7,2)</f>
        <v>594734.22</v>
      </c>
      <c r="D19" s="60">
        <f t="shared" si="3"/>
        <v>945928.27</v>
      </c>
      <c r="E19" s="60">
        <f t="shared" si="3"/>
        <v>392602.1</v>
      </c>
      <c r="F19" s="60">
        <f t="shared" si="3"/>
        <v>564795.85</v>
      </c>
      <c r="G19" s="60">
        <f t="shared" si="3"/>
        <v>634531.24</v>
      </c>
      <c r="H19" s="60">
        <f t="shared" si="3"/>
        <v>578920.45</v>
      </c>
      <c r="I19" s="60">
        <f t="shared" si="3"/>
        <v>727488.35</v>
      </c>
      <c r="J19" s="60">
        <f t="shared" si="3"/>
        <v>193315.27</v>
      </c>
      <c r="K19" s="30">
        <f>SUM(B19:J19)</f>
        <v>5290013.96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114029.53</v>
      </c>
      <c r="C20" s="30">
        <f t="shared" si="4"/>
        <v>144169.26</v>
      </c>
      <c r="D20" s="30">
        <f t="shared" si="4"/>
        <v>32120.17</v>
      </c>
      <c r="E20" s="30">
        <f t="shared" si="4"/>
        <v>121406.63</v>
      </c>
      <c r="F20" s="30">
        <f t="shared" si="4"/>
        <v>41309.89</v>
      </c>
      <c r="G20" s="30">
        <f t="shared" si="4"/>
        <v>82757.38</v>
      </c>
      <c r="H20" s="30">
        <f t="shared" si="4"/>
        <v>42697.51</v>
      </c>
      <c r="I20" s="30">
        <f t="shared" si="4"/>
        <v>49213.77</v>
      </c>
      <c r="J20" s="30">
        <f t="shared" si="4"/>
        <v>15965.83</v>
      </c>
      <c r="K20" s="30">
        <f aca="true" t="shared" si="5" ref="K18:K28">SUM(B20:J20)</f>
        <v>643669.9700000001</v>
      </c>
      <c r="L20"/>
      <c r="M20"/>
      <c r="N20"/>
    </row>
    <row r="21" spans="1:14" ht="16.5" customHeight="1">
      <c r="A21" s="18" t="s">
        <v>27</v>
      </c>
      <c r="B21" s="30">
        <v>22178</v>
      </c>
      <c r="C21" s="30">
        <v>28168.47</v>
      </c>
      <c r="D21" s="30">
        <v>25340.69</v>
      </c>
      <c r="E21" s="30">
        <v>18015.97</v>
      </c>
      <c r="F21" s="30">
        <v>20481.32</v>
      </c>
      <c r="G21" s="30">
        <v>15892.8</v>
      </c>
      <c r="H21" s="30">
        <v>23709.62</v>
      </c>
      <c r="I21" s="30">
        <v>36105.48</v>
      </c>
      <c r="J21" s="30">
        <v>8728.23</v>
      </c>
      <c r="K21" s="30">
        <f t="shared" si="5"/>
        <v>198620.58000000005</v>
      </c>
      <c r="L21"/>
      <c r="M21"/>
      <c r="N21"/>
    </row>
    <row r="22" spans="1:14" ht="16.5" customHeight="1">
      <c r="A22" s="18" t="s">
        <v>26</v>
      </c>
      <c r="B22" s="30">
        <v>1633.65</v>
      </c>
      <c r="C22" s="34">
        <v>3267.3</v>
      </c>
      <c r="D22" s="34">
        <v>4900.95</v>
      </c>
      <c r="E22" s="30">
        <v>3267.3</v>
      </c>
      <c r="F22" s="30">
        <v>1633.65</v>
      </c>
      <c r="G22" s="34">
        <v>0</v>
      </c>
      <c r="H22" s="34">
        <v>3267.3</v>
      </c>
      <c r="I22" s="34">
        <v>3267.3</v>
      </c>
      <c r="J22" s="34">
        <v>1633.65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-40664.16</v>
      </c>
      <c r="E23" s="30">
        <v>0</v>
      </c>
      <c r="F23" s="30">
        <v>0</v>
      </c>
      <c r="G23" s="30">
        <v>-288.96</v>
      </c>
      <c r="H23" s="30">
        <v>0</v>
      </c>
      <c r="I23" s="30">
        <v>0</v>
      </c>
      <c r="J23" s="30">
        <v>-7439.32</v>
      </c>
      <c r="K23" s="30">
        <f t="shared" si="5"/>
        <v>-48392.44</v>
      </c>
      <c r="L23"/>
      <c r="M23"/>
      <c r="N23"/>
    </row>
    <row r="24" spans="1:14" ht="16.5" customHeight="1">
      <c r="A24" s="18" t="s">
        <v>67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61" t="s">
        <v>73</v>
      </c>
      <c r="B26" s="30">
        <v>1207.56</v>
      </c>
      <c r="C26" s="30">
        <v>1169.02</v>
      </c>
      <c r="D26" s="30">
        <v>1469.62</v>
      </c>
      <c r="E26" s="30">
        <v>811.89</v>
      </c>
      <c r="F26" s="30">
        <v>953.2</v>
      </c>
      <c r="G26" s="30">
        <v>1112.49</v>
      </c>
      <c r="H26" s="30">
        <v>984.03</v>
      </c>
      <c r="I26" s="30">
        <v>1238.39</v>
      </c>
      <c r="J26" s="30">
        <v>321.16</v>
      </c>
      <c r="K26" s="30">
        <f t="shared" si="5"/>
        <v>9267.359999999999</v>
      </c>
      <c r="L26"/>
      <c r="M26"/>
      <c r="N26"/>
    </row>
    <row r="27" spans="1:14" ht="16.5" customHeight="1">
      <c r="A27" s="61" t="s">
        <v>74</v>
      </c>
      <c r="B27" s="30">
        <v>826.28</v>
      </c>
      <c r="C27" s="30">
        <v>793.53</v>
      </c>
      <c r="D27" s="30">
        <v>885.13</v>
      </c>
      <c r="E27" s="30">
        <v>502.78</v>
      </c>
      <c r="F27" s="30">
        <v>561.29</v>
      </c>
      <c r="G27" s="30">
        <v>641.7</v>
      </c>
      <c r="H27" s="30">
        <v>635.71</v>
      </c>
      <c r="I27" s="30">
        <v>887.03</v>
      </c>
      <c r="J27" s="30">
        <v>291.64</v>
      </c>
      <c r="K27" s="30">
        <f t="shared" si="5"/>
        <v>6025.09</v>
      </c>
      <c r="L27"/>
      <c r="M27"/>
      <c r="N27"/>
    </row>
    <row r="28" spans="1:14" ht="16.5" customHeight="1">
      <c r="A28" s="61" t="s">
        <v>75</v>
      </c>
      <c r="B28" s="30">
        <v>328.2</v>
      </c>
      <c r="C28" s="30">
        <v>283.2</v>
      </c>
      <c r="D28" s="30">
        <v>320.4</v>
      </c>
      <c r="E28" s="30">
        <v>180.6</v>
      </c>
      <c r="F28" s="30">
        <v>219.6</v>
      </c>
      <c r="G28" s="30">
        <v>225.6</v>
      </c>
      <c r="H28" s="30">
        <v>218.4</v>
      </c>
      <c r="I28" s="30">
        <v>275.4</v>
      </c>
      <c r="J28" s="30">
        <v>109.2</v>
      </c>
      <c r="K28" s="30">
        <f t="shared" si="5"/>
        <v>2160.5999999999995</v>
      </c>
      <c r="L28"/>
      <c r="M28"/>
      <c r="N2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24</v>
      </c>
      <c r="B31" s="30">
        <f aca="true" t="shared" si="6" ref="B31:J31">+B32+B37+B49</f>
        <v>-71610.38</v>
      </c>
      <c r="C31" s="30">
        <f t="shared" si="6"/>
        <v>-73534.47</v>
      </c>
      <c r="D31" s="30">
        <f t="shared" si="6"/>
        <v>-104086.49</v>
      </c>
      <c r="E31" s="30">
        <f t="shared" si="6"/>
        <v>-45936.22</v>
      </c>
      <c r="F31" s="30">
        <f t="shared" si="6"/>
        <v>-52217.59</v>
      </c>
      <c r="G31" s="30">
        <f t="shared" si="6"/>
        <v>-37382.17</v>
      </c>
      <c r="H31" s="30">
        <f t="shared" si="6"/>
        <v>-33917.83</v>
      </c>
      <c r="I31" s="30">
        <f t="shared" si="6"/>
        <v>-73995.02</v>
      </c>
      <c r="J31" s="30">
        <f t="shared" si="6"/>
        <v>-16751.65</v>
      </c>
      <c r="K31" s="30">
        <f aca="true" t="shared" si="7" ref="K31:K39">SUM(B31:J31)</f>
        <v>-509431.82000000007</v>
      </c>
      <c r="L31"/>
      <c r="M31"/>
      <c r="N31"/>
    </row>
    <row r="32" spans="1:14" ht="16.5" customHeight="1">
      <c r="A32" s="18" t="s">
        <v>23</v>
      </c>
      <c r="B32" s="30">
        <f aca="true" t="shared" si="8" ref="B32:J32">B33+B34+B35+B36</f>
        <v>-64895.6</v>
      </c>
      <c r="C32" s="30">
        <f t="shared" si="8"/>
        <v>-67034</v>
      </c>
      <c r="D32" s="30">
        <f t="shared" si="8"/>
        <v>-73840.8</v>
      </c>
      <c r="E32" s="30">
        <f t="shared" si="8"/>
        <v>-41421.6</v>
      </c>
      <c r="F32" s="30">
        <f t="shared" si="8"/>
        <v>-46917.2</v>
      </c>
      <c r="G32" s="30">
        <f t="shared" si="8"/>
        <v>-31196</v>
      </c>
      <c r="H32" s="30">
        <f t="shared" si="8"/>
        <v>-28446</v>
      </c>
      <c r="I32" s="30">
        <f t="shared" si="8"/>
        <v>-67108.8</v>
      </c>
      <c r="J32" s="30">
        <f t="shared" si="8"/>
        <v>-8575.6</v>
      </c>
      <c r="K32" s="30">
        <f t="shared" si="7"/>
        <v>-429435.6</v>
      </c>
      <c r="L32"/>
      <c r="M32"/>
      <c r="N32"/>
    </row>
    <row r="33" spans="1:14" s="23" customFormat="1" ht="16.5" customHeight="1">
      <c r="A33" s="29" t="s">
        <v>57</v>
      </c>
      <c r="B33" s="30">
        <f>-ROUND((B9)*$E$3,2)</f>
        <v>-64895.6</v>
      </c>
      <c r="C33" s="30">
        <f aca="true" t="shared" si="9" ref="C33:J33">-ROUND((C9)*$E$3,2)</f>
        <v>-67034</v>
      </c>
      <c r="D33" s="30">
        <f t="shared" si="9"/>
        <v>-73840.8</v>
      </c>
      <c r="E33" s="30">
        <f t="shared" si="9"/>
        <v>-41421.6</v>
      </c>
      <c r="F33" s="30">
        <f t="shared" si="9"/>
        <v>-46917.2</v>
      </c>
      <c r="G33" s="30">
        <f t="shared" si="9"/>
        <v>-31196</v>
      </c>
      <c r="H33" s="30">
        <f t="shared" si="9"/>
        <v>-28446</v>
      </c>
      <c r="I33" s="30">
        <f t="shared" si="9"/>
        <v>-67108.8</v>
      </c>
      <c r="J33" s="30">
        <f t="shared" si="9"/>
        <v>-8575.6</v>
      </c>
      <c r="K33" s="30">
        <f t="shared" si="7"/>
        <v>-429435.6</v>
      </c>
      <c r="L33" s="28"/>
      <c r="M33"/>
      <c r="N33"/>
    </row>
    <row r="34" spans="1:14" ht="16.5" customHeight="1">
      <c r="A34" s="25" t="s">
        <v>22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21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7"/>
        <v>0</v>
      </c>
      <c r="L36"/>
      <c r="M36"/>
      <c r="N36"/>
    </row>
    <row r="37" spans="1:14" s="23" customFormat="1" ht="16.5" customHeight="1">
      <c r="A37" s="18" t="s">
        <v>19</v>
      </c>
      <c r="B37" s="27">
        <f aca="true" t="shared" si="10" ref="B37:J37">SUM(B38:B47)</f>
        <v>-6714.78</v>
      </c>
      <c r="C37" s="27">
        <f t="shared" si="10"/>
        <v>-6500.47</v>
      </c>
      <c r="D37" s="27">
        <f t="shared" si="10"/>
        <v>-30245.69</v>
      </c>
      <c r="E37" s="27">
        <f t="shared" si="10"/>
        <v>-4514.62</v>
      </c>
      <c r="F37" s="27">
        <f t="shared" si="10"/>
        <v>-5300.39</v>
      </c>
      <c r="G37" s="27">
        <f t="shared" si="10"/>
        <v>-6186.17</v>
      </c>
      <c r="H37" s="27">
        <f t="shared" si="10"/>
        <v>-5471.83</v>
      </c>
      <c r="I37" s="27">
        <f t="shared" si="10"/>
        <v>-6886.22</v>
      </c>
      <c r="J37" s="27">
        <f t="shared" si="10"/>
        <v>-8176.05</v>
      </c>
      <c r="K37" s="30">
        <f t="shared" si="7"/>
        <v>-79996.22</v>
      </c>
      <c r="L37"/>
      <c r="M37"/>
      <c r="N37"/>
    </row>
    <row r="38" spans="1:14" ht="16.5" customHeight="1">
      <c r="A38" s="25" t="s">
        <v>18</v>
      </c>
      <c r="B38" s="17">
        <v>0</v>
      </c>
      <c r="C38" s="17">
        <v>0</v>
      </c>
      <c r="D38" s="27">
        <v>-22073.66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-6390.21</v>
      </c>
      <c r="K38" s="30">
        <f t="shared" si="7"/>
        <v>-28463.87</v>
      </c>
      <c r="L38"/>
      <c r="M38"/>
      <c r="N38"/>
    </row>
    <row r="39" spans="1:14" ht="16.5" customHeight="1">
      <c r="A39" s="25" t="s">
        <v>17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7"/>
        <v>0</v>
      </c>
      <c r="L39"/>
      <c r="M39"/>
      <c r="N39"/>
    </row>
    <row r="40" spans="1:14" ht="16.5" customHeight="1">
      <c r="A40" s="25" t="s">
        <v>16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4"/>
      <c r="M45"/>
      <c r="N45"/>
    </row>
    <row r="46" spans="1:14" s="23" customFormat="1" ht="16.5" customHeight="1">
      <c r="A46" s="25" t="s">
        <v>10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4"/>
      <c r="M46"/>
      <c r="N46"/>
    </row>
    <row r="47" spans="1:14" s="23" customFormat="1" ht="16.5" customHeight="1">
      <c r="A47" s="25" t="s">
        <v>76</v>
      </c>
      <c r="B47" s="17">
        <v>-6714.78</v>
      </c>
      <c r="C47" s="17">
        <v>-6500.47</v>
      </c>
      <c r="D47" s="17">
        <v>-8172.03</v>
      </c>
      <c r="E47" s="17">
        <v>-4514.62</v>
      </c>
      <c r="F47" s="17">
        <v>-5300.39</v>
      </c>
      <c r="G47" s="17">
        <v>-6186.17</v>
      </c>
      <c r="H47" s="17">
        <v>-5471.83</v>
      </c>
      <c r="I47" s="17">
        <v>-6886.22</v>
      </c>
      <c r="J47" s="17">
        <v>-1785.84</v>
      </c>
      <c r="K47" s="17">
        <f>SUM(B47:J47)</f>
        <v>-51532.35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L49" s="21"/>
      <c r="M49"/>
      <c r="N49"/>
    </row>
    <row r="50" spans="1:12" ht="12" customHeight="1">
      <c r="A50" s="18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/>
      <c r="L50" s="9"/>
    </row>
    <row r="51" spans="1:12" ht="16.5" customHeight="1">
      <c r="A51" s="16" t="s">
        <v>8</v>
      </c>
      <c r="B51" s="27">
        <f>IF(B18+B31+B52&lt;0,0,B18+B31+B52)</f>
        <v>726291.05</v>
      </c>
      <c r="C51" s="27">
        <f aca="true" t="shared" si="11" ref="C51:J51">IF(C18+C31+C52&lt;0,0,C18+C31+C52)</f>
        <v>699050.53</v>
      </c>
      <c r="D51" s="27">
        <f t="shared" si="11"/>
        <v>866214.58</v>
      </c>
      <c r="E51" s="27">
        <f t="shared" si="11"/>
        <v>490851.05000000005</v>
      </c>
      <c r="F51" s="27">
        <f t="shared" si="11"/>
        <v>577737.21</v>
      </c>
      <c r="G51" s="27">
        <f t="shared" si="11"/>
        <v>697490.08</v>
      </c>
      <c r="H51" s="27">
        <f t="shared" si="11"/>
        <v>616515.1900000001</v>
      </c>
      <c r="I51" s="27">
        <f t="shared" si="11"/>
        <v>744480.7000000001</v>
      </c>
      <c r="J51" s="27">
        <f t="shared" si="11"/>
        <v>196174.01</v>
      </c>
      <c r="K51" s="20">
        <f>SUM(B51:J51)</f>
        <v>5614804.4</v>
      </c>
      <c r="L51" s="54"/>
    </row>
    <row r="52" spans="1:13" ht="16.5" customHeight="1">
      <c r="A52" s="18" t="s">
        <v>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f>SUM(B52:J52)</f>
        <v>0</v>
      </c>
      <c r="M52" s="19"/>
    </row>
    <row r="53" spans="1:14" ht="16.5" customHeight="1">
      <c r="A53" s="18" t="s">
        <v>6</v>
      </c>
      <c r="B53" s="27">
        <f>IF(B18+B31+B52&gt;0,0,B18+B31+B52)</f>
        <v>0</v>
      </c>
      <c r="C53" s="27">
        <f aca="true" t="shared" si="12" ref="C53:J53">IF(C18+C31+C52&gt;0,0,C18+C31+C52)</f>
        <v>0</v>
      </c>
      <c r="D53" s="27">
        <f t="shared" si="12"/>
        <v>0</v>
      </c>
      <c r="E53" s="27">
        <f t="shared" si="12"/>
        <v>0</v>
      </c>
      <c r="F53" s="27">
        <f t="shared" si="12"/>
        <v>0</v>
      </c>
      <c r="G53" s="27">
        <f t="shared" si="12"/>
        <v>0</v>
      </c>
      <c r="H53" s="27">
        <f t="shared" si="12"/>
        <v>0</v>
      </c>
      <c r="I53" s="27">
        <f t="shared" si="12"/>
        <v>0</v>
      </c>
      <c r="J53" s="27">
        <f t="shared" si="12"/>
        <v>0</v>
      </c>
      <c r="K53" s="17">
        <f>SUM(B53:J53)</f>
        <v>0</v>
      </c>
      <c r="L53"/>
      <c r="M53"/>
      <c r="N53"/>
    </row>
    <row r="54" spans="1:1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>
      <c r="A56" s="13"/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2" ht="16.5" customHeight="1">
      <c r="A57" s="11" t="s">
        <v>5</v>
      </c>
      <c r="B57" s="10">
        <f aca="true" t="shared" si="13" ref="B57:J57">SUM(B58:B69)</f>
        <v>726291.0399999999</v>
      </c>
      <c r="C57" s="10">
        <f t="shared" si="13"/>
        <v>699050.53</v>
      </c>
      <c r="D57" s="10">
        <f t="shared" si="13"/>
        <v>866214.58</v>
      </c>
      <c r="E57" s="10">
        <f t="shared" si="13"/>
        <v>490851.05</v>
      </c>
      <c r="F57" s="10">
        <f t="shared" si="13"/>
        <v>577737.22</v>
      </c>
      <c r="G57" s="10">
        <f t="shared" si="13"/>
        <v>697490.07</v>
      </c>
      <c r="H57" s="10">
        <f t="shared" si="13"/>
        <v>616515.18</v>
      </c>
      <c r="I57" s="10">
        <f>SUM(I58:I70)</f>
        <v>744480.71</v>
      </c>
      <c r="J57" s="10">
        <f t="shared" si="13"/>
        <v>196174.02</v>
      </c>
      <c r="K57" s="5">
        <f>SUM(K58:K70)</f>
        <v>5614804.399999999</v>
      </c>
      <c r="L57" s="9"/>
    </row>
    <row r="58" spans="1:11" ht="16.5" customHeight="1">
      <c r="A58" s="7" t="s">
        <v>58</v>
      </c>
      <c r="B58" s="8">
        <v>634124.71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aca="true" t="shared" si="14" ref="K58:K69">SUM(B58:J58)</f>
        <v>634124.71</v>
      </c>
    </row>
    <row r="59" spans="1:11" ht="16.5" customHeight="1">
      <c r="A59" s="7" t="s">
        <v>59</v>
      </c>
      <c r="B59" s="8">
        <v>92166.33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92166.33</v>
      </c>
    </row>
    <row r="60" spans="1:11" ht="16.5" customHeight="1">
      <c r="A60" s="7" t="s">
        <v>4</v>
      </c>
      <c r="B60" s="6">
        <v>0</v>
      </c>
      <c r="C60" s="8">
        <v>699050.53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699050.53</v>
      </c>
    </row>
    <row r="61" spans="1:11" ht="16.5" customHeight="1">
      <c r="A61" s="7" t="s">
        <v>3</v>
      </c>
      <c r="B61" s="6">
        <v>0</v>
      </c>
      <c r="C61" s="6">
        <v>0</v>
      </c>
      <c r="D61" s="8">
        <v>866214.58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866214.58</v>
      </c>
    </row>
    <row r="62" spans="1:11" ht="16.5" customHeight="1">
      <c r="A62" s="7" t="s">
        <v>2</v>
      </c>
      <c r="B62" s="6">
        <v>0</v>
      </c>
      <c r="C62" s="6">
        <v>0</v>
      </c>
      <c r="D62" s="6">
        <v>0</v>
      </c>
      <c r="E62" s="8">
        <v>490851.05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490851.05</v>
      </c>
    </row>
    <row r="63" spans="1:11" ht="16.5" customHeight="1">
      <c r="A63" s="7" t="s">
        <v>1</v>
      </c>
      <c r="B63" s="6">
        <v>0</v>
      </c>
      <c r="C63" s="6">
        <v>0</v>
      </c>
      <c r="D63" s="6">
        <v>0</v>
      </c>
      <c r="E63" s="6">
        <v>0</v>
      </c>
      <c r="F63" s="8">
        <v>577737.22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577737.22</v>
      </c>
    </row>
    <row r="64" spans="1:11" ht="16.5" customHeight="1">
      <c r="A64" s="7" t="s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8">
        <v>697490.07</v>
      </c>
      <c r="H64" s="6">
        <v>0</v>
      </c>
      <c r="I64" s="6">
        <v>0</v>
      </c>
      <c r="J64" s="6">
        <v>0</v>
      </c>
      <c r="K64" s="5">
        <f t="shared" si="14"/>
        <v>697490.07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8">
        <v>616515.18</v>
      </c>
      <c r="I65" s="6">
        <v>0</v>
      </c>
      <c r="J65" s="6">
        <v>0</v>
      </c>
      <c r="K65" s="5">
        <f t="shared" si="14"/>
        <v>616515.18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4"/>
        <v>0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273075.52</v>
      </c>
      <c r="J67" s="6">
        <v>0</v>
      </c>
      <c r="K67" s="5">
        <f t="shared" si="14"/>
        <v>273075.52</v>
      </c>
    </row>
    <row r="68" spans="1:11" ht="16.5" customHeight="1">
      <c r="A68" s="7" t="s">
        <v>54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8">
        <v>471405.19</v>
      </c>
      <c r="J68" s="6">
        <v>0</v>
      </c>
      <c r="K68" s="5">
        <f t="shared" si="14"/>
        <v>471405.19</v>
      </c>
    </row>
    <row r="69" spans="1:11" ht="16.5" customHeight="1">
      <c r="A69" s="7" t="s">
        <v>55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196174.02</v>
      </c>
      <c r="K69" s="5">
        <f t="shared" si="14"/>
        <v>196174.02</v>
      </c>
    </row>
    <row r="70" spans="1:11" ht="18" customHeight="1">
      <c r="A70" s="4" t="s">
        <v>66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f>SUM(B70:J70)</f>
        <v>0</v>
      </c>
    </row>
    <row r="71" ht="18" customHeight="1"/>
    <row r="72" ht="18" customHeight="1"/>
    <row r="73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2022-02-24T22:19:49Z</dcterms:modified>
  <cp:category/>
  <cp:version/>
  <cp:contentType/>
  <cp:contentStatus/>
</cp:coreProperties>
</file>