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'!$A$1:$K$70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<sst xmlns="http://schemas.openxmlformats.org/spreadsheetml/2006/main" count="78" uniqueCount="77">
  <si>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</si>
  <si>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</si>
  <si>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</si>
  <si>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</si>
  <si>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</si>
  <si>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</si>
  <si>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</si>
  <si>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</si>
  <si>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</si>
  <si>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</si>
  <si>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</si>
  <si>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</si>
  <si>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</si>
  <si>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</si>
  <si>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</si>
  <si>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</si>
  <si>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</si>
  <si>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</si>
  <si>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</si>
  <si>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</si>
  <si>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</si>
  <si>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</si>
  <si>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</si>
  <si>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</si>
  <si>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</si>
  <si>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</si>
  <si>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</si>
  <si>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</si>
  <si>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</si>
  <si>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</si>
  <si>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</si>
  <si>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</si>
  <si>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</si>
  <si>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</si>
  <si>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</si>
  <si>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</si>
  <si>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</si>
  <si>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</si>
  <si>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</si>
  <si>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</si>
  <si>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</si>
  <si>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</si>
  <si>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</si>
  <si>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</si>
  <si>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</si>
  <si>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</si>
  <si>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</si>
  <si>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</si>
  <si>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</si>
  <si>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</si>
  <si>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</si>
  <si>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</si>
  <si>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</si>
  <si>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</si>
  <si>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</si>
  <si>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</si>
  <si>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</si>
  <si>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</si>
  <si>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</si>
  <si>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</si>
  <si>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</si>
  <si>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</si>
  <si>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</si>
  <si>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</si>
  <si>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</si>
  <si>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</si>
  <si>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</si>
  <si>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</si>
  <si>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</si>
  <si>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16/02/22 - VENCIMENTO 23/02/22</t>
  </si>
  <si>
    <t>2.1 Tarifa de Remuneração por Passageiro Transportado Combustível</t>
  </si>
  <si>
    <t>4. Remuneração Bruta do Operador (4.1 + 4.2 + 4.3 + 4.4 + 4.5 + 4.6 + 4.7 + 4.8 + 4.9 + 4.10)</t>
  </si>
  <si>
    <t>4.1. Pelo Transporte de Passageiros (1 x (2 + 2.1))</t>
  </si>
  <si>
    <t>4.8. Remuneração SMGO</t>
  </si>
  <si>
    <t>4.9. Remuneração Manutenção de Validadores</t>
  </si>
  <si>
    <t>4.10. Remuneração Comunicação de Dados por Chip</t>
  </si>
  <si>
    <t>5.2.10. Desconto do Saldo Remanescente de Investimento em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</si>
</sst>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312172</v>
      </c>
      <c r="C7" s="46">
        <f t="shared" si="0"/>
        <v>256636</v>
      </c>
      <c r="D7" s="46">
        <f t="shared" si="0"/>
        <v>326701</v>
      </c>
      <c r="E7" s="46">
        <f t="shared" si="0"/>
        <v>176415</v>
      </c>
      <c r="F7" s="46">
        <f t="shared" si="0"/>
        <v>215733</v>
      </c>
      <c r="G7" s="46">
        <f t="shared" si="0"/>
        <v>220263</v>
      </c>
      <c r="H7" s="46">
        <f t="shared" si="0"/>
        <v>257959</v>
      </c>
      <c r="I7" s="46">
        <f t="shared" si="0"/>
        <v>354778</v>
      </c>
      <c r="J7" s="46">
        <f t="shared" si="0"/>
        <v>110495</v>
      </c>
      <c r="K7" s="46">
        <f t="shared" si="0"/>
        <v>2231152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20628</v>
      </c>
      <c r="C8" s="44">
        <f t="shared" si="1"/>
        <v>20188</v>
      </c>
      <c r="D8" s="44">
        <f t="shared" si="1"/>
        <v>20298</v>
      </c>
      <c r="E8" s="44">
        <f t="shared" si="1"/>
        <v>12985</v>
      </c>
      <c r="F8" s="44">
        <f t="shared" si="1"/>
        <v>14915</v>
      </c>
      <c r="G8" s="44">
        <f t="shared" si="1"/>
        <v>8145</v>
      </c>
      <c r="H8" s="44">
        <f t="shared" si="1"/>
        <v>7344</v>
      </c>
      <c r="I8" s="44">
        <f t="shared" si="1"/>
        <v>21221</v>
      </c>
      <c r="J8" s="44">
        <f t="shared" si="1"/>
        <v>4072</v>
      </c>
      <c r="K8" s="37">
        <f>SUM(B8:J8)</f>
        <v>129796</v>
      </c>
      <c r="L8"/>
      <c r="M8"/>
      <c r="N8"/>
    </row>
    <row r="9" spans="1:14" ht="16.5" customHeight="1">
      <c r="A9" s="22" t="s">
        <v>33</v>
      </c>
      <c r="B9" s="44">
        <v>20585</v>
      </c>
      <c r="C9" s="44">
        <v>20177</v>
      </c>
      <c r="D9" s="44">
        <v>20292</v>
      </c>
      <c r="E9" s="44">
        <v>12924</v>
      </c>
      <c r="F9" s="44">
        <v>14901</v>
      </c>
      <c r="G9" s="44">
        <v>8142</v>
      </c>
      <c r="H9" s="44">
        <v>7344</v>
      </c>
      <c r="I9" s="44">
        <v>21125</v>
      </c>
      <c r="J9" s="44">
        <v>4072</v>
      </c>
      <c r="K9" s="37">
        <f>SUM(B9:J9)</f>
        <v>129562</v>
      </c>
      <c r="L9"/>
      <c r="M9"/>
      <c r="N9"/>
    </row>
    <row r="10" spans="1:14" ht="16.5" customHeight="1">
      <c r="A10" s="22" t="s">
        <v>32</v>
      </c>
      <c r="B10" s="44">
        <v>43</v>
      </c>
      <c r="C10" s="44">
        <v>11</v>
      </c>
      <c r="D10" s="44">
        <v>6</v>
      </c>
      <c r="E10" s="44">
        <v>61</v>
      </c>
      <c r="F10" s="44">
        <v>14</v>
      </c>
      <c r="G10" s="44">
        <v>3</v>
      </c>
      <c r="H10" s="44">
        <v>0</v>
      </c>
      <c r="I10" s="44">
        <v>96</v>
      </c>
      <c r="J10" s="44">
        <v>0</v>
      </c>
      <c r="K10" s="37">
        <f>SUM(B10:J10)</f>
        <v>234</v>
      </c>
      <c r="L10"/>
      <c r="M10"/>
      <c r="N10"/>
    </row>
    <row r="11" spans="1:14" ht="16.5" customHeight="1">
      <c r="A11" s="43" t="s">
        <v>31</v>
      </c>
      <c r="B11" s="42">
        <v>291544</v>
      </c>
      <c r="C11" s="42">
        <v>236448</v>
      </c>
      <c r="D11" s="42">
        <v>306403</v>
      </c>
      <c r="E11" s="42">
        <v>163430</v>
      </c>
      <c r="F11" s="42">
        <v>200818</v>
      </c>
      <c r="G11" s="42">
        <v>212118</v>
      </c>
      <c r="H11" s="42">
        <v>250615</v>
      </c>
      <c r="I11" s="42">
        <v>333557</v>
      </c>
      <c r="J11" s="42">
        <v>106423</v>
      </c>
      <c r="K11" s="37">
        <f>SUM(B11:J11)</f>
        <v>2101356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70</v>
      </c>
      <c r="B14" s="41">
        <v>0.1549</v>
      </c>
      <c r="C14" s="41">
        <v>0.1702</v>
      </c>
      <c r="D14" s="41">
        <v>0.1887</v>
      </c>
      <c r="E14" s="41">
        <v>0.164</v>
      </c>
      <c r="F14" s="41">
        <v>0.1736</v>
      </c>
      <c r="G14" s="41">
        <v>0.1754</v>
      </c>
      <c r="H14" s="41">
        <v>0.1396</v>
      </c>
      <c r="I14" s="41">
        <v>0.141</v>
      </c>
      <c r="J14" s="41">
        <v>0.1596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1.155934321296699</v>
      </c>
      <c r="C16" s="38">
        <v>1.220496665769882</v>
      </c>
      <c r="D16" s="38">
        <v>1.032599822849941</v>
      </c>
      <c r="E16" s="38">
        <v>1.296465015842839</v>
      </c>
      <c r="F16" s="38">
        <v>1.079335553333204</v>
      </c>
      <c r="G16" s="38">
        <v>1.166528218373153</v>
      </c>
      <c r="H16" s="38">
        <v>1.099575612693232</v>
      </c>
      <c r="I16" s="38">
        <v>1.068400673148351</v>
      </c>
      <c r="J16" s="38">
        <v>1.109607690213894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71</v>
      </c>
      <c r="B18" s="35">
        <f>SUM(B19:B28)</f>
        <v>1425094.05</v>
      </c>
      <c r="C18" s="35">
        <f aca="true" t="shared" si="2" ref="C18:J18">SUM(C19:C28)</f>
        <v>1360368.88</v>
      </c>
      <c r="D18" s="35">
        <f t="shared" si="2"/>
        <v>1574280.51</v>
      </c>
      <c r="E18" s="35">
        <f t="shared" si="2"/>
        <v>959262.4</v>
      </c>
      <c r="F18" s="35">
        <f t="shared" si="2"/>
        <v>1032492.5599999999</v>
      </c>
      <c r="G18" s="35">
        <f t="shared" si="2"/>
        <v>1141714.81</v>
      </c>
      <c r="H18" s="35">
        <f t="shared" si="2"/>
        <v>1014416.3699999999</v>
      </c>
      <c r="I18" s="35">
        <f t="shared" si="2"/>
        <v>1383013.77</v>
      </c>
      <c r="J18" s="35">
        <f t="shared" si="2"/>
        <v>493364.38000000006</v>
      </c>
      <c r="K18" s="35">
        <f>SUM(B18:J18)</f>
        <v>10384007.729999999</v>
      </c>
      <c r="L18"/>
      <c r="M18"/>
      <c r="N18"/>
    </row>
    <row r="19" spans="1:14" ht="16.5" customHeight="1">
      <c r="A19" s="18" t="s">
        <v>72</v>
      </c>
      <c r="B19" s="60">
        <f>ROUND((B13+B14)*B7,2)</f>
        <v>1195181.72</v>
      </c>
      <c r="C19" s="60">
        <f aca="true" t="shared" si="3" ref="C19:J19">ROUND((C13+C14)*C7,2)</f>
        <v>1079436.68</v>
      </c>
      <c r="D19" s="60">
        <f t="shared" si="3"/>
        <v>1523308.75</v>
      </c>
      <c r="E19" s="60">
        <f t="shared" si="3"/>
        <v>715168.77</v>
      </c>
      <c r="F19" s="60">
        <f t="shared" si="3"/>
        <v>925516.14</v>
      </c>
      <c r="G19" s="60">
        <f t="shared" si="3"/>
        <v>954531.74</v>
      </c>
      <c r="H19" s="60">
        <f t="shared" si="3"/>
        <v>890061.73</v>
      </c>
      <c r="I19" s="60">
        <f t="shared" si="3"/>
        <v>1236543.24</v>
      </c>
      <c r="J19" s="60">
        <f t="shared" si="3"/>
        <v>435770.18</v>
      </c>
      <c r="K19" s="30">
        <f>SUM(B19:J19)</f>
        <v>8955518.95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186369.85</v>
      </c>
      <c r="C20" s="30">
        <f t="shared" si="4"/>
        <v>238012.19</v>
      </c>
      <c r="D20" s="30">
        <f t="shared" si="4"/>
        <v>49659.6</v>
      </c>
      <c r="E20" s="30">
        <f t="shared" si="4"/>
        <v>212022.52</v>
      </c>
      <c r="F20" s="30">
        <f t="shared" si="4"/>
        <v>73426.34</v>
      </c>
      <c r="G20" s="30">
        <f t="shared" si="4"/>
        <v>158956.47</v>
      </c>
      <c r="H20" s="30">
        <f t="shared" si="4"/>
        <v>88628.44</v>
      </c>
      <c r="I20" s="30">
        <f t="shared" si="4"/>
        <v>84580.39</v>
      </c>
      <c r="J20" s="30">
        <f t="shared" si="4"/>
        <v>47763.76</v>
      </c>
      <c r="K20" s="30">
        <f aca="true" t="shared" si="5" ref="K18:K28">SUM(B20:J20)</f>
        <v>1139419.5599999998</v>
      </c>
      <c r="L20"/>
      <c r="M20"/>
      <c r="N20"/>
    </row>
    <row r="21" spans="1:14" ht="16.5" customHeight="1">
      <c r="A21" s="18" t="s">
        <v>27</v>
      </c>
      <c r="B21" s="30">
        <v>39433.75</v>
      </c>
      <c r="C21" s="30">
        <v>37314.47</v>
      </c>
      <c r="D21" s="30">
        <v>34410.5</v>
      </c>
      <c r="E21" s="30">
        <v>27231.46</v>
      </c>
      <c r="F21" s="30">
        <v>30177.2</v>
      </c>
      <c r="G21" s="30">
        <v>24956.07</v>
      </c>
      <c r="H21" s="30">
        <v>30664.44</v>
      </c>
      <c r="I21" s="30">
        <v>56178.34</v>
      </c>
      <c r="J21" s="30">
        <v>14777.94</v>
      </c>
      <c r="K21" s="30">
        <f t="shared" si="5"/>
        <v>295144.17</v>
      </c>
      <c r="L21"/>
      <c r="M21"/>
      <c r="N21"/>
    </row>
    <row r="22" spans="1:14" ht="16.5" customHeight="1">
      <c r="A22" s="18" t="s">
        <v>26</v>
      </c>
      <c r="B22" s="30">
        <v>1633.65</v>
      </c>
      <c r="C22" s="34">
        <v>3267.3</v>
      </c>
      <c r="D22" s="34">
        <v>4900.95</v>
      </c>
      <c r="E22" s="30">
        <v>3267.3</v>
      </c>
      <c r="F22" s="30">
        <v>1633.65</v>
      </c>
      <c r="G22" s="34">
        <v>1633.65</v>
      </c>
      <c r="H22" s="34">
        <v>3267.3</v>
      </c>
      <c r="I22" s="34">
        <v>3267.3</v>
      </c>
      <c r="J22" s="34">
        <v>1633.65</v>
      </c>
      <c r="K22" s="30">
        <f t="shared" si="5"/>
        <v>24504.75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-40664.16</v>
      </c>
      <c r="E23" s="30">
        <v>0</v>
      </c>
      <c r="F23" s="30">
        <v>0</v>
      </c>
      <c r="G23" s="30">
        <v>-288.96</v>
      </c>
      <c r="H23" s="30">
        <v>0</v>
      </c>
      <c r="I23" s="30">
        <v>0</v>
      </c>
      <c r="J23" s="30">
        <v>-7439.32</v>
      </c>
      <c r="K23" s="30">
        <f t="shared" si="5"/>
        <v>-48392.44</v>
      </c>
      <c r="L23"/>
      <c r="M23"/>
      <c r="N23"/>
    </row>
    <row r="24" spans="1:14" ht="16.5" customHeight="1">
      <c r="A24" s="18" t="s">
        <v>67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61" t="s">
        <v>73</v>
      </c>
      <c r="B26" s="30">
        <v>1320.6</v>
      </c>
      <c r="C26" s="30">
        <v>1261.51</v>
      </c>
      <c r="D26" s="30">
        <v>1459.34</v>
      </c>
      <c r="E26" s="30">
        <v>888.97</v>
      </c>
      <c r="F26" s="30">
        <v>958.34</v>
      </c>
      <c r="G26" s="30">
        <v>1058.54</v>
      </c>
      <c r="H26" s="30">
        <v>940.35</v>
      </c>
      <c r="I26" s="30">
        <v>1282.07</v>
      </c>
      <c r="J26" s="30">
        <v>457.33</v>
      </c>
      <c r="K26" s="30">
        <f t="shared" si="5"/>
        <v>9627.050000000001</v>
      </c>
      <c r="L26"/>
      <c r="M26"/>
      <c r="N26"/>
    </row>
    <row r="27" spans="1:14" ht="16.5" customHeight="1">
      <c r="A27" s="61" t="s">
        <v>74</v>
      </c>
      <c r="B27" s="30">
        <v>826.28</v>
      </c>
      <c r="C27" s="30">
        <v>793.53</v>
      </c>
      <c r="D27" s="30">
        <v>885.13</v>
      </c>
      <c r="E27" s="30">
        <v>502.78</v>
      </c>
      <c r="F27" s="30">
        <v>561.29</v>
      </c>
      <c r="G27" s="30">
        <v>641.7</v>
      </c>
      <c r="H27" s="30">
        <v>635.71</v>
      </c>
      <c r="I27" s="30">
        <v>887.03</v>
      </c>
      <c r="J27" s="30">
        <v>291.64</v>
      </c>
      <c r="K27" s="30">
        <f t="shared" si="5"/>
        <v>6025.09</v>
      </c>
      <c r="L27"/>
      <c r="M27"/>
      <c r="N27"/>
    </row>
    <row r="28" spans="1:14" ht="16.5" customHeight="1">
      <c r="A28" s="61" t="s">
        <v>75</v>
      </c>
      <c r="B28" s="30">
        <v>328.2</v>
      </c>
      <c r="C28" s="30">
        <v>283.2</v>
      </c>
      <c r="D28" s="30">
        <v>320.4</v>
      </c>
      <c r="E28" s="30">
        <v>180.6</v>
      </c>
      <c r="F28" s="30">
        <v>219.6</v>
      </c>
      <c r="G28" s="30">
        <v>225.6</v>
      </c>
      <c r="H28" s="30">
        <v>218.4</v>
      </c>
      <c r="I28" s="30">
        <v>275.4</v>
      </c>
      <c r="J28" s="30">
        <v>109.2</v>
      </c>
      <c r="K28" s="30">
        <f t="shared" si="5"/>
        <v>2160.5999999999995</v>
      </c>
      <c r="L28"/>
      <c r="M28"/>
      <c r="N28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24</v>
      </c>
      <c r="B31" s="30">
        <f aca="true" t="shared" si="6" ref="B31:J31">+B32+B37+B49</f>
        <v>-148522.09999999998</v>
      </c>
      <c r="C31" s="30">
        <f t="shared" si="6"/>
        <v>-104597.25</v>
      </c>
      <c r="D31" s="30">
        <f t="shared" si="6"/>
        <v>-144747.66</v>
      </c>
      <c r="E31" s="30">
        <f t="shared" si="6"/>
        <v>-137579.33</v>
      </c>
      <c r="F31" s="30">
        <f t="shared" si="6"/>
        <v>-71922.95999999999</v>
      </c>
      <c r="G31" s="30">
        <f t="shared" si="6"/>
        <v>-120843.04</v>
      </c>
      <c r="H31" s="30">
        <f t="shared" si="6"/>
        <v>-54706.84</v>
      </c>
      <c r="I31" s="30">
        <f t="shared" si="6"/>
        <v>-128726.22</v>
      </c>
      <c r="J31" s="30">
        <f t="shared" si="6"/>
        <v>-35866</v>
      </c>
      <c r="K31" s="30">
        <f aca="true" t="shared" si="7" ref="K31:K39">SUM(B31:J31)</f>
        <v>-947511.3999999999</v>
      </c>
      <c r="L31"/>
      <c r="M31"/>
      <c r="N31"/>
    </row>
    <row r="32" spans="1:14" ht="16.5" customHeight="1">
      <c r="A32" s="18" t="s">
        <v>23</v>
      </c>
      <c r="B32" s="30">
        <f aca="true" t="shared" si="8" ref="B32:J32">B33+B34+B35+B36</f>
        <v>-139357.11</v>
      </c>
      <c r="C32" s="30">
        <f t="shared" si="8"/>
        <v>-96711.25</v>
      </c>
      <c r="D32" s="30">
        <f t="shared" si="8"/>
        <v>-113965.12000000001</v>
      </c>
      <c r="E32" s="30">
        <f t="shared" si="8"/>
        <v>-132240.11</v>
      </c>
      <c r="F32" s="30">
        <f t="shared" si="8"/>
        <v>-65564.4</v>
      </c>
      <c r="G32" s="30">
        <f t="shared" si="8"/>
        <v>-114956.9</v>
      </c>
      <c r="H32" s="30">
        <f t="shared" si="8"/>
        <v>-49477.89</v>
      </c>
      <c r="I32" s="30">
        <f t="shared" si="8"/>
        <v>-119735.93000000001</v>
      </c>
      <c r="J32" s="30">
        <f t="shared" si="8"/>
        <v>-26180.35</v>
      </c>
      <c r="K32" s="30">
        <f t="shared" si="7"/>
        <v>-858189.06</v>
      </c>
      <c r="L32"/>
      <c r="M32"/>
      <c r="N32"/>
    </row>
    <row r="33" spans="1:14" s="23" customFormat="1" ht="16.5" customHeight="1">
      <c r="A33" s="29" t="s">
        <v>57</v>
      </c>
      <c r="B33" s="30">
        <f>-ROUND((B9)*$E$3,2)</f>
        <v>-90574</v>
      </c>
      <c r="C33" s="30">
        <f aca="true" t="shared" si="9" ref="C33:J33">-ROUND((C9)*$E$3,2)</f>
        <v>-88778.8</v>
      </c>
      <c r="D33" s="30">
        <f t="shared" si="9"/>
        <v>-89284.8</v>
      </c>
      <c r="E33" s="30">
        <f t="shared" si="9"/>
        <v>-56865.6</v>
      </c>
      <c r="F33" s="30">
        <f t="shared" si="9"/>
        <v>-65564.4</v>
      </c>
      <c r="G33" s="30">
        <f t="shared" si="9"/>
        <v>-35824.8</v>
      </c>
      <c r="H33" s="30">
        <f t="shared" si="9"/>
        <v>-32313.6</v>
      </c>
      <c r="I33" s="30">
        <f t="shared" si="9"/>
        <v>-92950</v>
      </c>
      <c r="J33" s="30">
        <f t="shared" si="9"/>
        <v>-17916.8</v>
      </c>
      <c r="K33" s="30">
        <f t="shared" si="7"/>
        <v>-570072.8</v>
      </c>
      <c r="L33" s="28"/>
      <c r="M33"/>
      <c r="N33"/>
    </row>
    <row r="34" spans="1:14" ht="16.5" customHeight="1">
      <c r="A34" s="25" t="s">
        <v>22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21</v>
      </c>
      <c r="B35" s="30">
        <v>-1016.4</v>
      </c>
      <c r="C35" s="30">
        <v>-400.4</v>
      </c>
      <c r="D35" s="30">
        <v>-338.8</v>
      </c>
      <c r="E35" s="30">
        <v>-462</v>
      </c>
      <c r="F35" s="26">
        <v>0</v>
      </c>
      <c r="G35" s="30">
        <v>-299.2</v>
      </c>
      <c r="H35" s="30">
        <v>-33.09</v>
      </c>
      <c r="I35" s="30">
        <v>-51.66</v>
      </c>
      <c r="J35" s="30">
        <v>-15.93</v>
      </c>
      <c r="K35" s="30">
        <f t="shared" si="7"/>
        <v>-2617.4799999999996</v>
      </c>
      <c r="L35"/>
      <c r="M35"/>
      <c r="N35"/>
    </row>
    <row r="36" spans="1:14" ht="16.5" customHeight="1">
      <c r="A36" s="25" t="s">
        <v>20</v>
      </c>
      <c r="B36" s="30">
        <v>-47766.71</v>
      </c>
      <c r="C36" s="30">
        <v>-7532.05</v>
      </c>
      <c r="D36" s="30">
        <v>-24341.52</v>
      </c>
      <c r="E36" s="30">
        <v>-74912.51</v>
      </c>
      <c r="F36" s="26">
        <v>0</v>
      </c>
      <c r="G36" s="30">
        <v>-78832.9</v>
      </c>
      <c r="H36" s="30">
        <v>-17131.2</v>
      </c>
      <c r="I36" s="30">
        <v>-26734.27</v>
      </c>
      <c r="J36" s="30">
        <v>-8247.62</v>
      </c>
      <c r="K36" s="30">
        <f t="shared" si="7"/>
        <v>-285498.77999999997</v>
      </c>
      <c r="L36"/>
      <c r="M36"/>
      <c r="N36"/>
    </row>
    <row r="37" spans="1:14" s="23" customFormat="1" ht="16.5" customHeight="1">
      <c r="A37" s="18" t="s">
        <v>19</v>
      </c>
      <c r="B37" s="27">
        <f aca="true" t="shared" si="10" ref="B37:J37">SUM(B38:B47)</f>
        <v>-9164.99</v>
      </c>
      <c r="C37" s="27">
        <f t="shared" si="10"/>
        <v>-7886</v>
      </c>
      <c r="D37" s="27">
        <f t="shared" si="10"/>
        <v>-30782.54</v>
      </c>
      <c r="E37" s="27">
        <f t="shared" si="10"/>
        <v>-5339.22</v>
      </c>
      <c r="F37" s="27">
        <f t="shared" si="10"/>
        <v>-6358.5599999999995</v>
      </c>
      <c r="G37" s="27">
        <f t="shared" si="10"/>
        <v>-5886.14</v>
      </c>
      <c r="H37" s="27">
        <f t="shared" si="10"/>
        <v>-5228.95</v>
      </c>
      <c r="I37" s="27">
        <f t="shared" si="10"/>
        <v>-8990.29</v>
      </c>
      <c r="J37" s="27">
        <f t="shared" si="10"/>
        <v>-9685.65</v>
      </c>
      <c r="K37" s="30">
        <f t="shared" si="7"/>
        <v>-89322.34</v>
      </c>
      <c r="L37"/>
      <c r="M37"/>
      <c r="N37"/>
    </row>
    <row r="38" spans="1:14" ht="16.5" customHeight="1">
      <c r="A38" s="25" t="s">
        <v>18</v>
      </c>
      <c r="B38" s="17">
        <v>0</v>
      </c>
      <c r="C38" s="17">
        <v>0</v>
      </c>
      <c r="D38" s="27">
        <v>-22073.66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-6390.21</v>
      </c>
      <c r="K38" s="30">
        <f t="shared" si="7"/>
        <v>-28463.87</v>
      </c>
      <c r="L38"/>
      <c r="M38"/>
      <c r="N38"/>
    </row>
    <row r="39" spans="1:14" ht="16.5" customHeight="1">
      <c r="A39" s="25" t="s">
        <v>17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7"/>
        <v>0</v>
      </c>
      <c r="L39"/>
      <c r="M39"/>
      <c r="N39"/>
    </row>
    <row r="40" spans="1:14" ht="16.5" customHeight="1">
      <c r="A40" s="25" t="s">
        <v>16</v>
      </c>
      <c r="B40" s="17">
        <v>-1821.6</v>
      </c>
      <c r="C40" s="17">
        <v>-871.2</v>
      </c>
      <c r="D40" s="17">
        <v>-594</v>
      </c>
      <c r="E40" s="17">
        <v>-396</v>
      </c>
      <c r="F40" s="17">
        <v>-1029.6</v>
      </c>
      <c r="G40" s="17">
        <v>0</v>
      </c>
      <c r="H40" s="17">
        <v>0</v>
      </c>
      <c r="I40" s="17">
        <v>-1861.2</v>
      </c>
      <c r="J40" s="17">
        <v>-752.4</v>
      </c>
      <c r="K40" s="17"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4"/>
      <c r="M45"/>
      <c r="N45"/>
    </row>
    <row r="46" spans="1:14" s="23" customFormat="1" ht="16.5" customHeight="1">
      <c r="A46" s="25" t="s">
        <v>10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4"/>
      <c r="M46"/>
      <c r="N46"/>
    </row>
    <row r="47" spans="1:14" s="23" customFormat="1" ht="16.5" customHeight="1">
      <c r="A47" s="25" t="s">
        <v>76</v>
      </c>
      <c r="B47" s="17">
        <v>-7343.39</v>
      </c>
      <c r="C47" s="17">
        <v>-7014.8</v>
      </c>
      <c r="D47" s="17">
        <v>-8114.88</v>
      </c>
      <c r="E47" s="17">
        <v>-4943.22</v>
      </c>
      <c r="F47" s="17">
        <v>-5328.96</v>
      </c>
      <c r="G47" s="17">
        <v>-5886.14</v>
      </c>
      <c r="H47" s="17">
        <v>-5228.95</v>
      </c>
      <c r="I47" s="17">
        <v>-7129.09</v>
      </c>
      <c r="J47" s="17">
        <v>-2543.04</v>
      </c>
      <c r="K47" s="17">
        <f>SUM(B47:J47)</f>
        <v>-53532.469999999994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L49" s="21"/>
      <c r="M49"/>
      <c r="N49"/>
    </row>
    <row r="50" spans="1:12" ht="12" customHeight="1">
      <c r="A50" s="18"/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20"/>
      <c r="L50" s="9"/>
    </row>
    <row r="51" spans="1:12" ht="16.5" customHeight="1">
      <c r="A51" s="16" t="s">
        <v>8</v>
      </c>
      <c r="B51" s="27">
        <f>IF(B18+B31+B52&lt;0,0,B18+B31+B52)</f>
        <v>1276571.9500000002</v>
      </c>
      <c r="C51" s="27">
        <f aca="true" t="shared" si="11" ref="C51:J51">IF(C18+C31+C52&lt;0,0,C18+C31+C52)</f>
        <v>1255771.63</v>
      </c>
      <c r="D51" s="27">
        <f t="shared" si="11"/>
        <v>1429532.85</v>
      </c>
      <c r="E51" s="27">
        <f t="shared" si="11"/>
        <v>821683.0700000001</v>
      </c>
      <c r="F51" s="27">
        <f t="shared" si="11"/>
        <v>960569.6</v>
      </c>
      <c r="G51" s="27">
        <f t="shared" si="11"/>
        <v>1020871.77</v>
      </c>
      <c r="H51" s="27">
        <f t="shared" si="11"/>
        <v>959709.5299999999</v>
      </c>
      <c r="I51" s="27">
        <f t="shared" si="11"/>
        <v>1254287.55</v>
      </c>
      <c r="J51" s="27">
        <f t="shared" si="11"/>
        <v>457498.38000000006</v>
      </c>
      <c r="K51" s="20">
        <f>SUM(B51:J51)</f>
        <v>9436496.33</v>
      </c>
      <c r="L51" s="54"/>
    </row>
    <row r="52" spans="1:13" ht="16.5" customHeight="1">
      <c r="A52" s="18" t="s">
        <v>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f>SUM(B52:J52)</f>
        <v>0</v>
      </c>
      <c r="M52" s="19"/>
    </row>
    <row r="53" spans="1:14" ht="16.5" customHeight="1">
      <c r="A53" s="18" t="s">
        <v>6</v>
      </c>
      <c r="B53" s="27">
        <f>IF(B18+B31+B52&gt;0,0,B18+B31+B52)</f>
        <v>0</v>
      </c>
      <c r="C53" s="27">
        <f aca="true" t="shared" si="12" ref="C53:J53">IF(C18+C31+C52&gt;0,0,C18+C31+C52)</f>
        <v>0</v>
      </c>
      <c r="D53" s="27">
        <f t="shared" si="12"/>
        <v>0</v>
      </c>
      <c r="E53" s="27">
        <f t="shared" si="12"/>
        <v>0</v>
      </c>
      <c r="F53" s="27">
        <f t="shared" si="12"/>
        <v>0</v>
      </c>
      <c r="G53" s="27">
        <f t="shared" si="12"/>
        <v>0</v>
      </c>
      <c r="H53" s="27">
        <f t="shared" si="12"/>
        <v>0</v>
      </c>
      <c r="I53" s="27">
        <f t="shared" si="12"/>
        <v>0</v>
      </c>
      <c r="J53" s="27">
        <f t="shared" si="12"/>
        <v>0</v>
      </c>
      <c r="K53" s="17">
        <f>SUM(B53:J53)</f>
        <v>0</v>
      </c>
      <c r="L53"/>
      <c r="M53"/>
      <c r="N53"/>
    </row>
    <row r="54" spans="1:11" ht="12" customHeight="1">
      <c r="A54" s="16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 customHeight="1">
      <c r="A56" s="13"/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/>
    </row>
    <row r="57" spans="1:12" ht="16.5" customHeight="1">
      <c r="A57" s="11" t="s">
        <v>5</v>
      </c>
      <c r="B57" s="10">
        <f aca="true" t="shared" si="13" ref="B57:J57">SUM(B58:B69)</f>
        <v>1276571.95</v>
      </c>
      <c r="C57" s="10">
        <f t="shared" si="13"/>
        <v>1255771.63</v>
      </c>
      <c r="D57" s="10">
        <f t="shared" si="13"/>
        <v>1429532.84</v>
      </c>
      <c r="E57" s="10">
        <f t="shared" si="13"/>
        <v>821683.06</v>
      </c>
      <c r="F57" s="10">
        <f t="shared" si="13"/>
        <v>960569.59</v>
      </c>
      <c r="G57" s="10">
        <f t="shared" si="13"/>
        <v>1020871.77</v>
      </c>
      <c r="H57" s="10">
        <f t="shared" si="13"/>
        <v>959709.53</v>
      </c>
      <c r="I57" s="10">
        <f>SUM(I58:I70)</f>
        <v>1254287.55</v>
      </c>
      <c r="J57" s="10">
        <f t="shared" si="13"/>
        <v>457498.38</v>
      </c>
      <c r="K57" s="5">
        <f>SUM(K58:K70)</f>
        <v>9436496.3</v>
      </c>
      <c r="L57" s="9"/>
    </row>
    <row r="58" spans="1:11" ht="16.5" customHeight="1">
      <c r="A58" s="7" t="s">
        <v>58</v>
      </c>
      <c r="B58" s="8">
        <v>1114319.66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aca="true" t="shared" si="14" ref="K58:K69">SUM(B58:J58)</f>
        <v>1114319.66</v>
      </c>
    </row>
    <row r="59" spans="1:11" ht="16.5" customHeight="1">
      <c r="A59" s="7" t="s">
        <v>59</v>
      </c>
      <c r="B59" s="8">
        <v>162252.29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162252.29</v>
      </c>
    </row>
    <row r="60" spans="1:11" ht="16.5" customHeight="1">
      <c r="A60" s="7" t="s">
        <v>4</v>
      </c>
      <c r="B60" s="6">
        <v>0</v>
      </c>
      <c r="C60" s="8">
        <v>1255771.63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1255771.63</v>
      </c>
    </row>
    <row r="61" spans="1:11" ht="16.5" customHeight="1">
      <c r="A61" s="7" t="s">
        <v>3</v>
      </c>
      <c r="B61" s="6">
        <v>0</v>
      </c>
      <c r="C61" s="6">
        <v>0</v>
      </c>
      <c r="D61" s="8">
        <v>1429532.84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1429532.84</v>
      </c>
    </row>
    <row r="62" spans="1:11" ht="16.5" customHeight="1">
      <c r="A62" s="7" t="s">
        <v>2</v>
      </c>
      <c r="B62" s="6">
        <v>0</v>
      </c>
      <c r="C62" s="6">
        <v>0</v>
      </c>
      <c r="D62" s="6">
        <v>0</v>
      </c>
      <c r="E62" s="8">
        <v>821683.06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821683.06</v>
      </c>
    </row>
    <row r="63" spans="1:11" ht="16.5" customHeight="1">
      <c r="A63" s="7" t="s">
        <v>1</v>
      </c>
      <c r="B63" s="6">
        <v>0</v>
      </c>
      <c r="C63" s="6">
        <v>0</v>
      </c>
      <c r="D63" s="6">
        <v>0</v>
      </c>
      <c r="E63" s="6">
        <v>0</v>
      </c>
      <c r="F63" s="8">
        <v>960569.59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960569.59</v>
      </c>
    </row>
    <row r="64" spans="1:11" ht="16.5" customHeight="1">
      <c r="A64" s="7" t="s">
        <v>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8">
        <v>1020871.77</v>
      </c>
      <c r="H64" s="6">
        <v>0</v>
      </c>
      <c r="I64" s="6">
        <v>0</v>
      </c>
      <c r="J64" s="6">
        <v>0</v>
      </c>
      <c r="K64" s="5">
        <f t="shared" si="14"/>
        <v>1020871.77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8">
        <v>959709.53</v>
      </c>
      <c r="I65" s="6">
        <v>0</v>
      </c>
      <c r="J65" s="6">
        <v>0</v>
      </c>
      <c r="K65" s="5">
        <f t="shared" si="14"/>
        <v>959709.53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4"/>
        <v>0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8">
        <v>453048.66</v>
      </c>
      <c r="J67" s="6">
        <v>0</v>
      </c>
      <c r="K67" s="5">
        <f t="shared" si="14"/>
        <v>453048.66</v>
      </c>
    </row>
    <row r="68" spans="1:11" ht="16.5" customHeight="1">
      <c r="A68" s="7" t="s">
        <v>54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8">
        <v>801238.89</v>
      </c>
      <c r="J68" s="6">
        <v>0</v>
      </c>
      <c r="K68" s="5">
        <f t="shared" si="14"/>
        <v>801238.89</v>
      </c>
    </row>
    <row r="69" spans="1:11" ht="16.5" customHeight="1">
      <c r="A69" s="7" t="s">
        <v>55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457498.38</v>
      </c>
      <c r="K69" s="5">
        <f t="shared" si="14"/>
        <v>457498.38</v>
      </c>
    </row>
    <row r="70" spans="1:11" ht="18" customHeight="1">
      <c r="A70" s="4" t="s">
        <v>66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2">
        <f>SUM(B70:J70)</f>
        <v>0</v>
      </c>
    </row>
    <row r="71" ht="18" customHeight="1"/>
    <row r="72" ht="18" customHeight="1"/>
    <row r="73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2022-02-23T19:12:28Z</dcterms:modified>
  <cp:category/>
  <cp:version/>
  <cp:contentType/>
  <cp:contentStatus/>
</cp:coreProperties>
</file>