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<sst xmlns="http://schemas.openxmlformats.org/spreadsheetml/2006/main" count="78" uniqueCount="77">
  <si>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</si>
  <si>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</si>
  <si>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</si>
  <si>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</si>
  <si>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</si>
  <si>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</si>
  <si>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</si>
  <si>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</si>
  <si>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</si>
  <si>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</si>
  <si>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</si>
  <si>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</si>
  <si>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</si>
  <si>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</si>
  <si>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</si>
  <si>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</si>
  <si>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</si>
  <si>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</si>
  <si>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</si>
  <si>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</si>
  <si>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</si>
  <si>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</si>
  <si>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</si>
  <si>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</si>
  <si>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</si>
  <si>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</si>
  <si>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</si>
  <si>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</si>
  <si>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</si>
  <si>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</si>
  <si>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</si>
  <si>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</si>
  <si>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</si>
  <si>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</si>
  <si>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</si>
  <si>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</si>
  <si>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</si>
  <si>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</si>
  <si>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</si>
  <si>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</si>
  <si>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</si>
  <si>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</si>
  <si>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</si>
  <si>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</si>
  <si>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</si>
  <si>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</si>
  <si>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</si>
  <si>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</si>
  <si>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</si>
  <si>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</si>
  <si>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</si>
  <si>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</si>
  <si>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</si>
  <si>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</si>
  <si>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</si>
  <si>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</si>
  <si>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</si>
  <si>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</si>
  <si>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</si>
  <si>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</si>
  <si>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</si>
  <si>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</si>
  <si>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</si>
  <si>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</si>
  <si>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</si>
  <si>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</si>
  <si>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</si>
  <si>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</si>
  <si>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</si>
  <si>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13/02/22 - VENCIMENTO 18/02/22</t>
  </si>
  <si>
    <t>2.1 Tarifa de Remuneração por Passageiro Transportado Combustível</t>
  </si>
  <si>
    <t>4.8. Remuneração SMGO</t>
  </si>
  <si>
    <t>4.9. Remuneração Manutenção de Validadores</t>
  </si>
  <si>
    <t>4.10. Remuneração Comunicação de Dados por Chip</t>
  </si>
  <si>
    <t>4. Remuneração Bruta do Operador (4.1 + 4.2 + 4.3 + 4.4 + 4.5 + 4.6 + 4.7 + 4.8 + 4.9 + 4.10)</t>
  </si>
  <si>
    <t>4.1. Pelo Transporte de Passageiros (1 x (2 + 2.1))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</si>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</sst>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1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90059</v>
      </c>
      <c r="C7" s="46">
        <f t="shared" si="0"/>
        <v>67157</v>
      </c>
      <c r="D7" s="46">
        <f t="shared" si="0"/>
        <v>98944</v>
      </c>
      <c r="E7" s="46">
        <f t="shared" si="0"/>
        <v>47917</v>
      </c>
      <c r="F7" s="46">
        <f t="shared" si="0"/>
        <v>75676</v>
      </c>
      <c r="G7" s="46">
        <f t="shared" si="0"/>
        <v>74284</v>
      </c>
      <c r="H7" s="46">
        <f t="shared" si="0"/>
        <v>90555</v>
      </c>
      <c r="I7" s="46">
        <f t="shared" si="0"/>
        <v>118407</v>
      </c>
      <c r="J7" s="46">
        <f t="shared" si="0"/>
        <v>26661</v>
      </c>
      <c r="K7" s="46">
        <f t="shared" si="0"/>
        <v>689660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8321</v>
      </c>
      <c r="C8" s="44">
        <f t="shared" si="1"/>
        <v>7615</v>
      </c>
      <c r="D8" s="44">
        <f t="shared" si="1"/>
        <v>9502</v>
      </c>
      <c r="E8" s="44">
        <f t="shared" si="1"/>
        <v>4991</v>
      </c>
      <c r="F8" s="44">
        <f t="shared" si="1"/>
        <v>6751</v>
      </c>
      <c r="G8" s="44">
        <f t="shared" si="1"/>
        <v>4266</v>
      </c>
      <c r="H8" s="44">
        <f t="shared" si="1"/>
        <v>4156</v>
      </c>
      <c r="I8" s="44">
        <f t="shared" si="1"/>
        <v>9653</v>
      </c>
      <c r="J8" s="44">
        <f t="shared" si="1"/>
        <v>1254</v>
      </c>
      <c r="K8" s="37">
        <f>SUM(B8:J8)</f>
        <v>56509</v>
      </c>
      <c r="L8"/>
      <c r="M8"/>
      <c r="N8"/>
    </row>
    <row r="9" spans="1:14" ht="16.5" customHeight="1">
      <c r="A9" s="22" t="s">
        <v>33</v>
      </c>
      <c r="B9" s="44">
        <v>8305</v>
      </c>
      <c r="C9" s="44">
        <v>7613</v>
      </c>
      <c r="D9" s="44">
        <v>9502</v>
      </c>
      <c r="E9" s="44">
        <v>4962</v>
      </c>
      <c r="F9" s="44">
        <v>6744</v>
      </c>
      <c r="G9" s="44">
        <v>4266</v>
      </c>
      <c r="H9" s="44">
        <v>4156</v>
      </c>
      <c r="I9" s="44">
        <v>9605</v>
      </c>
      <c r="J9" s="44">
        <v>1254</v>
      </c>
      <c r="K9" s="37">
        <f>SUM(B9:J9)</f>
        <v>56407</v>
      </c>
      <c r="L9"/>
      <c r="M9"/>
      <c r="N9"/>
    </row>
    <row r="10" spans="1:14" ht="16.5" customHeight="1">
      <c r="A10" s="22" t="s">
        <v>32</v>
      </c>
      <c r="B10" s="44">
        <v>16</v>
      </c>
      <c r="C10" s="44">
        <v>2</v>
      </c>
      <c r="D10" s="44">
        <v>0</v>
      </c>
      <c r="E10" s="44">
        <v>29</v>
      </c>
      <c r="F10" s="44">
        <v>7</v>
      </c>
      <c r="G10" s="44">
        <v>0</v>
      </c>
      <c r="H10" s="44">
        <v>0</v>
      </c>
      <c r="I10" s="44">
        <v>48</v>
      </c>
      <c r="J10" s="44">
        <v>0</v>
      </c>
      <c r="K10" s="37">
        <f>SUM(B10:J10)</f>
        <v>102</v>
      </c>
      <c r="L10"/>
      <c r="M10"/>
      <c r="N10"/>
    </row>
    <row r="11" spans="1:14" ht="16.5" customHeight="1">
      <c r="A11" s="43" t="s">
        <v>31</v>
      </c>
      <c r="B11" s="42">
        <v>81738</v>
      </c>
      <c r="C11" s="42">
        <v>59542</v>
      </c>
      <c r="D11" s="42">
        <v>89442</v>
      </c>
      <c r="E11" s="42">
        <v>42926</v>
      </c>
      <c r="F11" s="42">
        <v>68925</v>
      </c>
      <c r="G11" s="42">
        <v>70018</v>
      </c>
      <c r="H11" s="42">
        <v>86399</v>
      </c>
      <c r="I11" s="42">
        <v>108754</v>
      </c>
      <c r="J11" s="42">
        <v>25407</v>
      </c>
      <c r="K11" s="37">
        <f>SUM(B11:J11)</f>
        <v>633151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60" t="s">
        <v>70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1.116579765667672</v>
      </c>
      <c r="C16" s="38">
        <v>1.234341419413776</v>
      </c>
      <c r="D16" s="38">
        <v>1.032090184284891</v>
      </c>
      <c r="E16" s="38">
        <v>1.202964944541985</v>
      </c>
      <c r="F16" s="38">
        <v>1.088809833224059</v>
      </c>
      <c r="G16" s="38">
        <v>1.123793977203693</v>
      </c>
      <c r="H16" s="38">
        <v>1.075546747512013</v>
      </c>
      <c r="I16" s="38">
        <v>1.0580095406361</v>
      </c>
      <c r="J16" s="38">
        <v>1.088915630213152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74</v>
      </c>
      <c r="B18" s="35">
        <f>SUM(B19:B28)</f>
        <v>406533.17000000004</v>
      </c>
      <c r="C18" s="35">
        <f aca="true" t="shared" si="2" ref="C18:J18">SUM(C19:C28)</f>
        <v>374801.14</v>
      </c>
      <c r="D18" s="35">
        <f t="shared" si="2"/>
        <v>461110.39</v>
      </c>
      <c r="E18" s="35">
        <f t="shared" si="2"/>
        <v>252429.5</v>
      </c>
      <c r="F18" s="35">
        <f t="shared" si="2"/>
        <v>372901.23999999993</v>
      </c>
      <c r="G18" s="35">
        <f t="shared" si="2"/>
        <v>372701.99</v>
      </c>
      <c r="H18" s="35">
        <f t="shared" si="2"/>
        <v>360405.93000000005</v>
      </c>
      <c r="I18" s="35">
        <f t="shared" si="2"/>
        <v>470576.42000000004</v>
      </c>
      <c r="J18" s="35">
        <f t="shared" si="2"/>
        <v>117491.69999999998</v>
      </c>
      <c r="K18" s="35">
        <f>SUM(B18:J18)</f>
        <v>3188951.4800000004</v>
      </c>
      <c r="L18"/>
      <c r="M18"/>
      <c r="N18"/>
    </row>
    <row r="19" spans="1:14" ht="16.5" customHeight="1">
      <c r="A19" s="18" t="s">
        <v>75</v>
      </c>
      <c r="B19" s="62">
        <f>ROUND((B13+B14)*B7,2)</f>
        <v>344799.89</v>
      </c>
      <c r="C19" s="62">
        <f aca="true" t="shared" si="3" ref="C19:J19">ROUND((C13+C14)*C7,2)</f>
        <v>282469.06</v>
      </c>
      <c r="D19" s="62">
        <f t="shared" si="3"/>
        <v>461346.19</v>
      </c>
      <c r="E19" s="62">
        <f t="shared" si="3"/>
        <v>194250.73</v>
      </c>
      <c r="F19" s="62">
        <f t="shared" si="3"/>
        <v>324657.61</v>
      </c>
      <c r="G19" s="62">
        <f t="shared" si="3"/>
        <v>321917.14</v>
      </c>
      <c r="H19" s="62">
        <f t="shared" si="3"/>
        <v>312450.97</v>
      </c>
      <c r="I19" s="62">
        <f t="shared" si="3"/>
        <v>412695.76</v>
      </c>
      <c r="J19" s="62">
        <f t="shared" si="3"/>
        <v>105145.65</v>
      </c>
      <c r="K19" s="30">
        <f>SUM(B19:J19)</f>
        <v>2759732.9999999995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40196.69</v>
      </c>
      <c r="C20" s="30">
        <f t="shared" si="4"/>
        <v>66194.2</v>
      </c>
      <c r="D20" s="30">
        <f t="shared" si="4"/>
        <v>14804.68</v>
      </c>
      <c r="E20" s="30">
        <f t="shared" si="4"/>
        <v>39426.09</v>
      </c>
      <c r="F20" s="30">
        <f t="shared" si="4"/>
        <v>28832.79</v>
      </c>
      <c r="G20" s="30">
        <f t="shared" si="4"/>
        <v>39851.4</v>
      </c>
      <c r="H20" s="30">
        <f t="shared" si="4"/>
        <v>23604.65</v>
      </c>
      <c r="I20" s="30">
        <f t="shared" si="4"/>
        <v>23940.29</v>
      </c>
      <c r="J20" s="30">
        <f t="shared" si="4"/>
        <v>9349.09</v>
      </c>
      <c r="K20" s="30">
        <f aca="true" t="shared" si="5" ref="K18:K28">SUM(B20:J20)</f>
        <v>286199.88</v>
      </c>
      <c r="L20"/>
      <c r="M20"/>
      <c r="N20"/>
    </row>
    <row r="21" spans="1:14" ht="16.5" customHeight="1">
      <c r="A21" s="18" t="s">
        <v>27</v>
      </c>
      <c r="B21" s="30">
        <v>17594.86</v>
      </c>
      <c r="C21" s="30">
        <v>20730.17</v>
      </c>
      <c r="D21" s="30">
        <v>18209.44</v>
      </c>
      <c r="E21" s="30">
        <v>14085.17</v>
      </c>
      <c r="F21" s="30">
        <v>15937.76</v>
      </c>
      <c r="G21" s="30">
        <v>7665.81</v>
      </c>
      <c r="H21" s="30">
        <v>19206.33</v>
      </c>
      <c r="I21" s="30">
        <v>28177.19</v>
      </c>
      <c r="J21" s="30">
        <v>8067.79</v>
      </c>
      <c r="K21" s="30">
        <f t="shared" si="5"/>
        <v>149674.52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1" t="s">
        <v>71</v>
      </c>
      <c r="B26" s="30">
        <v>1153.6</v>
      </c>
      <c r="C26" s="30">
        <v>1063.68</v>
      </c>
      <c r="D26" s="30">
        <v>1307.76</v>
      </c>
      <c r="E26" s="30">
        <v>716.83</v>
      </c>
      <c r="F26" s="30">
        <v>1058.54</v>
      </c>
      <c r="G26" s="30">
        <v>1055.97</v>
      </c>
      <c r="H26" s="30">
        <v>1022.57</v>
      </c>
      <c r="I26" s="30">
        <v>1333.45</v>
      </c>
      <c r="J26" s="30">
        <v>334</v>
      </c>
      <c r="K26" s="30">
        <f t="shared" si="5"/>
        <v>9046.4</v>
      </c>
      <c r="L26"/>
      <c r="M26"/>
      <c r="N26"/>
    </row>
    <row r="27" spans="1:14" ht="16.5" customHeight="1">
      <c r="A27" s="61" t="s">
        <v>72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641.38</v>
      </c>
      <c r="H27" s="30">
        <v>635.71</v>
      </c>
      <c r="I27" s="30">
        <v>887.03</v>
      </c>
      <c r="J27" s="30">
        <v>291.64</v>
      </c>
      <c r="K27" s="30">
        <f t="shared" si="5"/>
        <v>6024.77</v>
      </c>
      <c r="L27"/>
      <c r="M27"/>
      <c r="N27"/>
    </row>
    <row r="28" spans="1:14" ht="16.5" customHeight="1">
      <c r="A28" s="61" t="s">
        <v>73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-42956.75</v>
      </c>
      <c r="C31" s="30">
        <f t="shared" si="6"/>
        <v>-39411.92</v>
      </c>
      <c r="D31" s="30">
        <f t="shared" si="6"/>
        <v>-71154.42</v>
      </c>
      <c r="E31" s="30">
        <f t="shared" si="6"/>
        <v>-25818.809999999998</v>
      </c>
      <c r="F31" s="30">
        <f t="shared" si="6"/>
        <v>-35559.74</v>
      </c>
      <c r="G31" s="30">
        <f t="shared" si="6"/>
        <v>-24642.260000000002</v>
      </c>
      <c r="H31" s="30">
        <f t="shared" si="6"/>
        <v>-23972.530000000002</v>
      </c>
      <c r="I31" s="30">
        <f t="shared" si="6"/>
        <v>-49676.83</v>
      </c>
      <c r="J31" s="30">
        <f t="shared" si="6"/>
        <v>-13765.09</v>
      </c>
      <c r="K31" s="30">
        <f aca="true" t="shared" si="7" ref="K31:K39">SUM(B31:J31)</f>
        <v>-326958.35000000003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-36542</v>
      </c>
      <c r="C32" s="30">
        <f t="shared" si="8"/>
        <v>-33497.2</v>
      </c>
      <c r="D32" s="30">
        <f t="shared" si="8"/>
        <v>-41808.8</v>
      </c>
      <c r="E32" s="30">
        <f t="shared" si="8"/>
        <v>-21832.8</v>
      </c>
      <c r="F32" s="30">
        <f t="shared" si="8"/>
        <v>-29673.6</v>
      </c>
      <c r="G32" s="30">
        <f t="shared" si="8"/>
        <v>-18770.4</v>
      </c>
      <c r="H32" s="30">
        <f t="shared" si="8"/>
        <v>-18286.4</v>
      </c>
      <c r="I32" s="30">
        <f t="shared" si="8"/>
        <v>-42262</v>
      </c>
      <c r="J32" s="30">
        <f t="shared" si="8"/>
        <v>-5517.6</v>
      </c>
      <c r="K32" s="30">
        <f t="shared" si="7"/>
        <v>-248190.8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-36542</v>
      </c>
      <c r="C33" s="30">
        <f aca="true" t="shared" si="9" ref="C33:J33">-ROUND((C9)*$E$3,2)</f>
        <v>-33497.2</v>
      </c>
      <c r="D33" s="30">
        <f t="shared" si="9"/>
        <v>-41808.8</v>
      </c>
      <c r="E33" s="30">
        <f t="shared" si="9"/>
        <v>-21832.8</v>
      </c>
      <c r="F33" s="30">
        <f t="shared" si="9"/>
        <v>-29673.6</v>
      </c>
      <c r="G33" s="30">
        <f t="shared" si="9"/>
        <v>-18770.4</v>
      </c>
      <c r="H33" s="30">
        <f t="shared" si="9"/>
        <v>-18286.4</v>
      </c>
      <c r="I33" s="30">
        <f t="shared" si="9"/>
        <v>-42262</v>
      </c>
      <c r="J33" s="30">
        <f t="shared" si="9"/>
        <v>-5517.6</v>
      </c>
      <c r="K33" s="30">
        <f t="shared" si="7"/>
        <v>-248190.8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7"/>
        <v>0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-6414.75</v>
      </c>
      <c r="C37" s="27">
        <f t="shared" si="10"/>
        <v>-5914.72</v>
      </c>
      <c r="D37" s="27">
        <f t="shared" si="10"/>
        <v>-29345.62</v>
      </c>
      <c r="E37" s="27">
        <f t="shared" si="10"/>
        <v>-3986.01</v>
      </c>
      <c r="F37" s="27">
        <f t="shared" si="10"/>
        <v>-5886.14</v>
      </c>
      <c r="G37" s="27">
        <f t="shared" si="10"/>
        <v>-5871.86</v>
      </c>
      <c r="H37" s="27">
        <f t="shared" si="10"/>
        <v>-5686.13</v>
      </c>
      <c r="I37" s="27">
        <f t="shared" si="10"/>
        <v>-7414.83</v>
      </c>
      <c r="J37" s="27">
        <f t="shared" si="10"/>
        <v>-8247.49</v>
      </c>
      <c r="K37" s="30">
        <f t="shared" si="7"/>
        <v>-78767.55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76</v>
      </c>
      <c r="B47" s="17">
        <v>-6414.75</v>
      </c>
      <c r="C47" s="17">
        <v>-5914.72</v>
      </c>
      <c r="D47" s="17">
        <v>-7271.96</v>
      </c>
      <c r="E47" s="17">
        <v>-3986.01</v>
      </c>
      <c r="F47" s="17">
        <v>-5886.14</v>
      </c>
      <c r="G47" s="17">
        <v>-5871.86</v>
      </c>
      <c r="H47" s="17">
        <v>-5686.13</v>
      </c>
      <c r="I47" s="17">
        <v>-7414.83</v>
      </c>
      <c r="J47" s="17">
        <v>-1857.28</v>
      </c>
      <c r="K47" s="17">
        <f>SUM(B47:J47)</f>
        <v>-50303.68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363576.42000000004</v>
      </c>
      <c r="C51" s="27">
        <f aca="true" t="shared" si="11" ref="C51:J51">IF(C18+C31+C52&lt;0,0,C18+C31+C52)</f>
        <v>335389.22000000003</v>
      </c>
      <c r="D51" s="27">
        <f t="shared" si="11"/>
        <v>389955.97000000003</v>
      </c>
      <c r="E51" s="27">
        <f t="shared" si="11"/>
        <v>226610.69</v>
      </c>
      <c r="F51" s="27">
        <f t="shared" si="11"/>
        <v>337341.49999999994</v>
      </c>
      <c r="G51" s="27">
        <f t="shared" si="11"/>
        <v>348059.73</v>
      </c>
      <c r="H51" s="27">
        <f t="shared" si="11"/>
        <v>336433.4</v>
      </c>
      <c r="I51" s="27">
        <f t="shared" si="11"/>
        <v>420899.59</v>
      </c>
      <c r="J51" s="27">
        <f t="shared" si="11"/>
        <v>103726.60999999999</v>
      </c>
      <c r="K51" s="20">
        <f>SUM(B51:J51)</f>
        <v>2861993.13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363576.41</v>
      </c>
      <c r="C57" s="10">
        <f t="shared" si="13"/>
        <v>335389.22</v>
      </c>
      <c r="D57" s="10">
        <f t="shared" si="13"/>
        <v>389955.97</v>
      </c>
      <c r="E57" s="10">
        <f t="shared" si="13"/>
        <v>226610.69</v>
      </c>
      <c r="F57" s="10">
        <f t="shared" si="13"/>
        <v>337341.5</v>
      </c>
      <c r="G57" s="10">
        <f t="shared" si="13"/>
        <v>348059.74</v>
      </c>
      <c r="H57" s="10">
        <f t="shared" si="13"/>
        <v>336433.41</v>
      </c>
      <c r="I57" s="10">
        <f>SUM(I58:I70)</f>
        <v>420899.58999999997</v>
      </c>
      <c r="J57" s="10">
        <f t="shared" si="13"/>
        <v>103726.61</v>
      </c>
      <c r="K57" s="5">
        <f>SUM(K58:K70)</f>
        <v>2861993.14</v>
      </c>
      <c r="L57" s="9"/>
    </row>
    <row r="58" spans="1:11" ht="16.5" customHeight="1">
      <c r="A58" s="7" t="s">
        <v>58</v>
      </c>
      <c r="B58" s="8">
        <v>317074.99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317074.99</v>
      </c>
    </row>
    <row r="59" spans="1:11" ht="16.5" customHeight="1">
      <c r="A59" s="7" t="s">
        <v>59</v>
      </c>
      <c r="B59" s="8">
        <v>46501.42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46501.42</v>
      </c>
    </row>
    <row r="60" spans="1:11" ht="16.5" customHeight="1">
      <c r="A60" s="7" t="s">
        <v>4</v>
      </c>
      <c r="B60" s="6">
        <v>0</v>
      </c>
      <c r="C60" s="8">
        <v>335389.22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335389.22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389955.97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389955.97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226610.69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226610.69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337341.5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337341.5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348059.74</v>
      </c>
      <c r="H64" s="6">
        <v>0</v>
      </c>
      <c r="I64" s="6">
        <v>0</v>
      </c>
      <c r="J64" s="6">
        <v>0</v>
      </c>
      <c r="K64" s="5">
        <f t="shared" si="14"/>
        <v>348059.74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336433.41</v>
      </c>
      <c r="I65" s="6">
        <v>0</v>
      </c>
      <c r="J65" s="6">
        <v>0</v>
      </c>
      <c r="K65" s="5">
        <f t="shared" si="14"/>
        <v>336433.41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146725.6</v>
      </c>
      <c r="J67" s="6">
        <v>0</v>
      </c>
      <c r="K67" s="5">
        <f t="shared" si="14"/>
        <v>146725.6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274173.99</v>
      </c>
      <c r="J68" s="6">
        <v>0</v>
      </c>
      <c r="K68" s="5">
        <f t="shared" si="14"/>
        <v>274173.99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103726.61</v>
      </c>
      <c r="K69" s="5">
        <f t="shared" si="14"/>
        <v>103726.61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2022-02-23T17:09:17Z</dcterms:modified>
  <cp:category/>
  <cp:version/>
  <cp:contentType/>
  <cp:contentStatus/>
</cp:coreProperties>
</file>