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<sst xmlns="http://schemas.openxmlformats.org/spreadsheetml/2006/main" count="78" uniqueCount="77">
  <si>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</si>
  <si>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</si>
  <si>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</si>
  <si>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</si>
  <si>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</si>
  <si>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</si>
  <si>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</si>
  <si>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</si>
  <si>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</si>
  <si>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</si>
  <si>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</si>
  <si>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</si>
  <si>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</si>
  <si>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</si>
  <si>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</si>
  <si>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</si>
  <si>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</si>
  <si>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</si>
  <si>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</si>
  <si>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</si>
  <si>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</si>
  <si>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</si>
  <si>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</si>
  <si>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</si>
  <si>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</si>
  <si>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</si>
  <si>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</si>
  <si>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</si>
  <si>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</si>
  <si>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</si>
  <si>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</si>
  <si>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</si>
  <si>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</si>
  <si>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</si>
  <si>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</si>
  <si>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</si>
  <si>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</si>
  <si>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</si>
  <si>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</si>
  <si>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</si>
  <si>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</si>
  <si>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</si>
  <si>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</si>
  <si>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</si>
  <si>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</si>
  <si>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</si>
  <si>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</si>
  <si>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</si>
  <si>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</si>
  <si>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</si>
  <si>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</si>
  <si>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</si>
  <si>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</si>
  <si>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</si>
  <si>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</si>
  <si>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</si>
  <si>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</si>
  <si>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</si>
  <si>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</si>
  <si>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</si>
  <si>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</si>
  <si>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</si>
  <si>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</si>
  <si>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</si>
  <si>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</si>
  <si>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</si>
  <si>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</si>
  <si>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</si>
  <si>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</si>
  <si>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</si>
  <si>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08/02/22 - VENCIMENTO 15/02/22</t>
  </si>
  <si>
    <t>2.1 Tarifa de Remuneração por Passageiro Transportado Gatilho Diesel</t>
  </si>
  <si>
    <t>4.8. Remuneração SMGO</t>
  </si>
  <si>
    <t>4.9. Remuneração Manutenção de Validadores</t>
  </si>
  <si>
    <t>4.10. Remuneração Comunicação de AVL</t>
  </si>
  <si>
    <t>4. Remuneração Bruta do Operador (4.1 + 4.2 + 4.3 + 4.4 + 4.5 + 4.6 + 4.7 + 4.8 + 4.9 + 4.10)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</si>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</sst>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304828</v>
      </c>
      <c r="C7" s="46">
        <f t="shared" si="0"/>
        <v>252193</v>
      </c>
      <c r="D7" s="46">
        <f t="shared" si="0"/>
        <v>320195</v>
      </c>
      <c r="E7" s="46">
        <f t="shared" si="0"/>
        <v>174103</v>
      </c>
      <c r="F7" s="46">
        <f t="shared" si="0"/>
        <v>208441</v>
      </c>
      <c r="G7" s="46">
        <f t="shared" si="0"/>
        <v>216247</v>
      </c>
      <c r="H7" s="46">
        <f t="shared" si="0"/>
        <v>256446</v>
      </c>
      <c r="I7" s="46">
        <f t="shared" si="0"/>
        <v>346224</v>
      </c>
      <c r="J7" s="46">
        <f t="shared" si="0"/>
        <v>106258</v>
      </c>
      <c r="K7" s="46">
        <f t="shared" si="0"/>
        <v>2184935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21959</v>
      </c>
      <c r="C8" s="44">
        <f t="shared" si="1"/>
        <v>20811</v>
      </c>
      <c r="D8" s="44">
        <f t="shared" si="1"/>
        <v>21959</v>
      </c>
      <c r="E8" s="44">
        <f t="shared" si="1"/>
        <v>13904</v>
      </c>
      <c r="F8" s="44">
        <f t="shared" si="1"/>
        <v>15283</v>
      </c>
      <c r="G8" s="44">
        <f t="shared" si="1"/>
        <v>8613</v>
      </c>
      <c r="H8" s="44">
        <f t="shared" si="1"/>
        <v>8138</v>
      </c>
      <c r="I8" s="44">
        <f t="shared" si="1"/>
        <v>22139</v>
      </c>
      <c r="J8" s="44">
        <f t="shared" si="1"/>
        <v>4005</v>
      </c>
      <c r="K8" s="37">
        <f>SUM(B8:J8)</f>
        <v>136811</v>
      </c>
      <c r="L8"/>
      <c r="M8"/>
      <c r="N8"/>
    </row>
    <row r="9" spans="1:14" ht="16.5" customHeight="1">
      <c r="A9" s="22" t="s">
        <v>34</v>
      </c>
      <c r="B9" s="44">
        <v>21918</v>
      </c>
      <c r="C9" s="44">
        <v>20802</v>
      </c>
      <c r="D9" s="44">
        <v>21948</v>
      </c>
      <c r="E9" s="44">
        <v>13820</v>
      </c>
      <c r="F9" s="44">
        <v>15274</v>
      </c>
      <c r="G9" s="44">
        <v>8611</v>
      </c>
      <c r="H9" s="44">
        <v>8138</v>
      </c>
      <c r="I9" s="44">
        <v>22035</v>
      </c>
      <c r="J9" s="44">
        <v>4005</v>
      </c>
      <c r="K9" s="37">
        <f>SUM(B9:J9)</f>
        <v>136551</v>
      </c>
      <c r="L9"/>
      <c r="M9"/>
      <c r="N9"/>
    </row>
    <row r="10" spans="1:14" ht="16.5" customHeight="1">
      <c r="A10" s="22" t="s">
        <v>33</v>
      </c>
      <c r="B10" s="44">
        <v>41</v>
      </c>
      <c r="C10" s="44">
        <v>9</v>
      </c>
      <c r="D10" s="44">
        <v>11</v>
      </c>
      <c r="E10" s="44">
        <v>84</v>
      </c>
      <c r="F10" s="44">
        <v>9</v>
      </c>
      <c r="G10" s="44">
        <v>2</v>
      </c>
      <c r="H10" s="44">
        <v>0</v>
      </c>
      <c r="I10" s="44">
        <v>104</v>
      </c>
      <c r="J10" s="44">
        <v>0</v>
      </c>
      <c r="K10" s="37">
        <f>SUM(B10:J10)</f>
        <v>260</v>
      </c>
      <c r="L10"/>
      <c r="M10"/>
      <c r="N10"/>
    </row>
    <row r="11" spans="1:14" ht="16.5" customHeight="1">
      <c r="A11" s="43" t="s">
        <v>32</v>
      </c>
      <c r="B11" s="42">
        <v>282869</v>
      </c>
      <c r="C11" s="42">
        <v>231382</v>
      </c>
      <c r="D11" s="42">
        <v>298236</v>
      </c>
      <c r="E11" s="42">
        <v>160199</v>
      </c>
      <c r="F11" s="42">
        <v>193158</v>
      </c>
      <c r="G11" s="42">
        <v>207634</v>
      </c>
      <c r="H11" s="42">
        <v>248308</v>
      </c>
      <c r="I11" s="42">
        <v>324085</v>
      </c>
      <c r="J11" s="42">
        <v>102253</v>
      </c>
      <c r="K11" s="37">
        <f>SUM(B11:J11)</f>
        <v>2048124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1.182177355246924</v>
      </c>
      <c r="C16" s="38">
        <v>1.241734657320854</v>
      </c>
      <c r="D16" s="38">
        <v>1.046310336106877</v>
      </c>
      <c r="E16" s="38">
        <v>1.314793875182023</v>
      </c>
      <c r="F16" s="38">
        <v>1.10196632465089</v>
      </c>
      <c r="G16" s="38">
        <v>1.178136342486576</v>
      </c>
      <c r="H16" s="38">
        <v>1.106559833027553</v>
      </c>
      <c r="I16" s="38">
        <v>1.092308461186821</v>
      </c>
      <c r="J16" s="38">
        <v>1.148893684352651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75</v>
      </c>
      <c r="B18" s="35">
        <f>SUM(B19:B28)</f>
        <v>1423874.9699999997</v>
      </c>
      <c r="C18" s="35">
        <f aca="true" t="shared" si="2" ref="C18:J18">SUM(C19:C28)</f>
        <v>1359564.42</v>
      </c>
      <c r="D18" s="35">
        <f t="shared" si="2"/>
        <v>1561410.6099999999</v>
      </c>
      <c r="E18" s="35">
        <f t="shared" si="2"/>
        <v>959730.07</v>
      </c>
      <c r="F18" s="35">
        <f t="shared" si="2"/>
        <v>1019183.62</v>
      </c>
      <c r="G18" s="35">
        <f t="shared" si="2"/>
        <v>1132173.18</v>
      </c>
      <c r="H18" s="35">
        <f t="shared" si="2"/>
        <v>1015589.0700000001</v>
      </c>
      <c r="I18" s="35">
        <f t="shared" si="2"/>
        <v>1379938.0199999998</v>
      </c>
      <c r="J18" s="35">
        <f t="shared" si="2"/>
        <v>491231.23000000004</v>
      </c>
      <c r="K18" s="35">
        <f>SUM(B18:J18)</f>
        <v>10342695.19</v>
      </c>
      <c r="L18"/>
      <c r="M18"/>
      <c r="N18"/>
    </row>
    <row r="19" spans="1:14" ht="16.5" customHeight="1">
      <c r="A19" s="18" t="s">
        <v>76</v>
      </c>
      <c r="B19" s="60">
        <f>ROUND((B13+B14)*B7,2)</f>
        <v>1167064.48</v>
      </c>
      <c r="C19" s="60">
        <f aca="true" t="shared" si="3" ref="C19:J19">ROUND((C13+C14)*C7,2)</f>
        <v>1060748.98</v>
      </c>
      <c r="D19" s="60">
        <f t="shared" si="3"/>
        <v>1492973.23</v>
      </c>
      <c r="E19" s="60">
        <f t="shared" si="3"/>
        <v>705796.15</v>
      </c>
      <c r="F19" s="60">
        <f t="shared" si="3"/>
        <v>894232.73</v>
      </c>
      <c r="G19" s="60">
        <f t="shared" si="3"/>
        <v>937128</v>
      </c>
      <c r="H19" s="60">
        <f t="shared" si="3"/>
        <v>884841.28</v>
      </c>
      <c r="I19" s="60">
        <f t="shared" si="3"/>
        <v>1206729.13</v>
      </c>
      <c r="J19" s="60">
        <f t="shared" si="3"/>
        <v>419060.3</v>
      </c>
      <c r="K19" s="30">
        <f>SUM(B19:J19)</f>
        <v>8768574.280000001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212612.72</v>
      </c>
      <c r="C20" s="30">
        <f t="shared" si="4"/>
        <v>256419.79</v>
      </c>
      <c r="D20" s="30">
        <f t="shared" si="4"/>
        <v>69140.09</v>
      </c>
      <c r="E20" s="30">
        <f t="shared" si="4"/>
        <v>222180.31</v>
      </c>
      <c r="F20" s="30">
        <f t="shared" si="4"/>
        <v>91181.62</v>
      </c>
      <c r="G20" s="30">
        <f t="shared" si="4"/>
        <v>166936.55</v>
      </c>
      <c r="H20" s="30">
        <f t="shared" si="4"/>
        <v>94288.54</v>
      </c>
      <c r="I20" s="30">
        <f t="shared" si="4"/>
        <v>111391.31</v>
      </c>
      <c r="J20" s="30">
        <f t="shared" si="4"/>
        <v>62395.43</v>
      </c>
      <c r="K20" s="30">
        <f aca="true" t="shared" si="5" ref="K18:K28">SUM(B20:J20)</f>
        <v>1286546.3599999999</v>
      </c>
      <c r="L20"/>
      <c r="M20"/>
      <c r="N20"/>
    </row>
    <row r="21" spans="1:14" ht="16.5" customHeight="1">
      <c r="A21" s="18" t="s">
        <v>28</v>
      </c>
      <c r="B21" s="30">
        <v>40083.9</v>
      </c>
      <c r="C21" s="30">
        <v>36784.97</v>
      </c>
      <c r="D21" s="30">
        <v>32400.76</v>
      </c>
      <c r="E21" s="30">
        <v>26908.82</v>
      </c>
      <c r="F21" s="30">
        <v>30404.1</v>
      </c>
      <c r="G21" s="30">
        <v>24840.99</v>
      </c>
      <c r="H21" s="30">
        <v>31392.35</v>
      </c>
      <c r="I21" s="30">
        <v>56103.22</v>
      </c>
      <c r="J21" s="30">
        <v>14723</v>
      </c>
      <c r="K21" s="30">
        <f t="shared" si="5"/>
        <v>293642.11</v>
      </c>
      <c r="L21"/>
      <c r="M21"/>
      <c r="N21"/>
    </row>
    <row r="22" spans="1:14" ht="16.5" customHeight="1">
      <c r="A22" s="18" t="s">
        <v>27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72</v>
      </c>
      <c r="B26" s="30">
        <v>1325.74</v>
      </c>
      <c r="C26" s="30">
        <v>1266.65</v>
      </c>
      <c r="D26" s="30">
        <v>1454.21</v>
      </c>
      <c r="E26" s="30">
        <v>894.11</v>
      </c>
      <c r="F26" s="30">
        <v>950.63</v>
      </c>
      <c r="G26" s="30">
        <v>1055.97</v>
      </c>
      <c r="H26" s="30">
        <v>945.49</v>
      </c>
      <c r="I26" s="30">
        <v>1284.63</v>
      </c>
      <c r="J26" s="30">
        <v>457.33</v>
      </c>
      <c r="K26" s="30">
        <f t="shared" si="5"/>
        <v>9634.76</v>
      </c>
      <c r="L26"/>
      <c r="M26"/>
      <c r="N26"/>
    </row>
    <row r="27" spans="1:14" ht="16.5" customHeight="1">
      <c r="A27" s="18" t="s">
        <v>73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 t="shared" si="5"/>
        <v>6024.77</v>
      </c>
      <c r="L27"/>
      <c r="M27"/>
      <c r="N27"/>
    </row>
    <row r="28" spans="1:14" ht="16.5" customHeight="1">
      <c r="A28" s="18" t="s">
        <v>74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25</v>
      </c>
      <c r="B31" s="30">
        <f aca="true" t="shared" si="6" ref="B31:J31">+B32+B37+B49</f>
        <v>-247956.49000000002</v>
      </c>
      <c r="C31" s="30">
        <f t="shared" si="6"/>
        <v>-103730.71999999999</v>
      </c>
      <c r="D31" s="30">
        <f t="shared" si="6"/>
        <v>-173074.53999999998</v>
      </c>
      <c r="E31" s="30">
        <f t="shared" si="6"/>
        <v>-199158.76</v>
      </c>
      <c r="F31" s="30">
        <f t="shared" si="6"/>
        <v>-72491.70000000001</v>
      </c>
      <c r="G31" s="30">
        <f t="shared" si="6"/>
        <v>-223925.28999999998</v>
      </c>
      <c r="H31" s="30">
        <f t="shared" si="6"/>
        <v>-72120.45</v>
      </c>
      <c r="I31" s="30">
        <f t="shared" si="6"/>
        <v>-152561.7</v>
      </c>
      <c r="J31" s="30">
        <f t="shared" si="6"/>
        <v>-41506.68</v>
      </c>
      <c r="K31" s="30">
        <f aca="true" t="shared" si="7" ref="K31:K39">SUM(B31:J31)</f>
        <v>-1286526.3299999998</v>
      </c>
      <c r="L31"/>
      <c r="M31"/>
      <c r="N31"/>
    </row>
    <row r="32" spans="1:14" ht="16.5" customHeight="1">
      <c r="A32" s="18" t="s">
        <v>24</v>
      </c>
      <c r="B32" s="30">
        <f aca="true" t="shared" si="8" ref="B32:J32">B33+B34+B35+B36</f>
        <v>-240584.52000000002</v>
      </c>
      <c r="C32" s="30">
        <f t="shared" si="8"/>
        <v>-96687.34999999999</v>
      </c>
      <c r="D32" s="30">
        <f t="shared" si="8"/>
        <v>-142914.58</v>
      </c>
      <c r="E32" s="30">
        <f t="shared" si="8"/>
        <v>-194186.97</v>
      </c>
      <c r="F32" s="30">
        <f t="shared" si="8"/>
        <v>-67205.6</v>
      </c>
      <c r="G32" s="30">
        <f t="shared" si="8"/>
        <v>-218053.43</v>
      </c>
      <c r="H32" s="30">
        <f t="shared" si="8"/>
        <v>-66862.92</v>
      </c>
      <c r="I32" s="30">
        <f t="shared" si="8"/>
        <v>-145418.32</v>
      </c>
      <c r="J32" s="30">
        <f t="shared" si="8"/>
        <v>-32573.43</v>
      </c>
      <c r="K32" s="30">
        <f t="shared" si="7"/>
        <v>-1204487.1199999999</v>
      </c>
      <c r="L32"/>
      <c r="M32"/>
      <c r="N32"/>
    </row>
    <row r="33" spans="1:14" s="23" customFormat="1" ht="16.5" customHeight="1">
      <c r="A33" s="29" t="s">
        <v>58</v>
      </c>
      <c r="B33" s="30">
        <f>-ROUND((B9)*$E$3,2)</f>
        <v>-96439.2</v>
      </c>
      <c r="C33" s="30">
        <f aca="true" t="shared" si="9" ref="C33:J33">-ROUND((C9)*$E$3,2)</f>
        <v>-91528.8</v>
      </c>
      <c r="D33" s="30">
        <f t="shared" si="9"/>
        <v>-96571.2</v>
      </c>
      <c r="E33" s="30">
        <f t="shared" si="9"/>
        <v>-60808</v>
      </c>
      <c r="F33" s="30">
        <f t="shared" si="9"/>
        <v>-67205.6</v>
      </c>
      <c r="G33" s="30">
        <f t="shared" si="9"/>
        <v>-37888.4</v>
      </c>
      <c r="H33" s="30">
        <f t="shared" si="9"/>
        <v>-35807.2</v>
      </c>
      <c r="I33" s="30">
        <f t="shared" si="9"/>
        <v>-96954</v>
      </c>
      <c r="J33" s="30">
        <f t="shared" si="9"/>
        <v>-17622</v>
      </c>
      <c r="K33" s="30">
        <f t="shared" si="7"/>
        <v>-600824.4000000001</v>
      </c>
      <c r="L33" s="28"/>
      <c r="M33"/>
      <c r="N33"/>
    </row>
    <row r="34" spans="1:14" ht="16.5" customHeight="1">
      <c r="A34" s="25" t="s">
        <v>23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22</v>
      </c>
      <c r="B35" s="30">
        <v>-1276</v>
      </c>
      <c r="C35" s="30">
        <v>-92.4</v>
      </c>
      <c r="D35" s="30">
        <v>-554.4</v>
      </c>
      <c r="E35" s="30">
        <v>-378.4</v>
      </c>
      <c r="F35" s="26">
        <v>0</v>
      </c>
      <c r="G35" s="30">
        <v>-123.2</v>
      </c>
      <c r="H35" s="30">
        <v>-66.19</v>
      </c>
      <c r="I35" s="30">
        <v>-103.3</v>
      </c>
      <c r="J35" s="30">
        <v>-31.87</v>
      </c>
      <c r="K35" s="30">
        <f t="shared" si="7"/>
        <v>-2625.76</v>
      </c>
      <c r="L35"/>
      <c r="M35"/>
      <c r="N35"/>
    </row>
    <row r="36" spans="1:14" ht="16.5" customHeight="1">
      <c r="A36" s="25" t="s">
        <v>21</v>
      </c>
      <c r="B36" s="30">
        <v>-142869.32</v>
      </c>
      <c r="C36" s="30">
        <v>-5066.15</v>
      </c>
      <c r="D36" s="30">
        <v>-45788.98</v>
      </c>
      <c r="E36" s="30">
        <v>-133000.57</v>
      </c>
      <c r="F36" s="26">
        <v>0</v>
      </c>
      <c r="G36" s="30">
        <v>-180041.83</v>
      </c>
      <c r="H36" s="30">
        <v>-30989.53</v>
      </c>
      <c r="I36" s="30">
        <v>-48361.02</v>
      </c>
      <c r="J36" s="30">
        <v>-14919.56</v>
      </c>
      <c r="K36" s="30">
        <f t="shared" si="7"/>
        <v>-601036.9600000001</v>
      </c>
      <c r="L36"/>
      <c r="M36"/>
      <c r="N36"/>
    </row>
    <row r="37" spans="1:14" s="23" customFormat="1" ht="16.5" customHeight="1">
      <c r="A37" s="18" t="s">
        <v>20</v>
      </c>
      <c r="B37" s="27">
        <f aca="true" t="shared" si="10" ref="B37:J37">SUM(B38:B47)</f>
        <v>-7371.97</v>
      </c>
      <c r="C37" s="27">
        <f t="shared" si="10"/>
        <v>-7043.37</v>
      </c>
      <c r="D37" s="27">
        <f t="shared" si="10"/>
        <v>-30159.96</v>
      </c>
      <c r="E37" s="27">
        <f t="shared" si="10"/>
        <v>-4971.79</v>
      </c>
      <c r="F37" s="27">
        <f t="shared" si="10"/>
        <v>-5286.1</v>
      </c>
      <c r="G37" s="27">
        <f t="shared" si="10"/>
        <v>-5871.86</v>
      </c>
      <c r="H37" s="27">
        <f t="shared" si="10"/>
        <v>-5257.53</v>
      </c>
      <c r="I37" s="27">
        <f t="shared" si="10"/>
        <v>-7143.38</v>
      </c>
      <c r="J37" s="27">
        <f t="shared" si="10"/>
        <v>-8933.25</v>
      </c>
      <c r="K37" s="30">
        <f t="shared" si="7"/>
        <v>-82039.21</v>
      </c>
      <c r="L37"/>
      <c r="M37"/>
      <c r="N37"/>
    </row>
    <row r="38" spans="1:14" ht="16.5" customHeight="1">
      <c r="A38" s="25" t="s">
        <v>19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-7371.97</v>
      </c>
      <c r="C47" s="17">
        <v>-7043.37</v>
      </c>
      <c r="D47" s="17">
        <v>-8086.3</v>
      </c>
      <c r="E47" s="17">
        <v>-4971.79</v>
      </c>
      <c r="F47" s="17">
        <v>-5286.1</v>
      </c>
      <c r="G47" s="17">
        <v>-5871.86</v>
      </c>
      <c r="H47" s="17">
        <v>-5257.53</v>
      </c>
      <c r="I47" s="17">
        <v>-7143.38</v>
      </c>
      <c r="J47" s="17">
        <v>-2543.04</v>
      </c>
      <c r="K47" s="17">
        <f>SUM(B47:J47)</f>
        <v>-53575.34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1175918.4799999997</v>
      </c>
      <c r="C51" s="27">
        <f aca="true" t="shared" si="11" ref="C51:J51">IF(C18+C31+C52&lt;0,0,C18+C31+C52)</f>
        <v>1255833.7</v>
      </c>
      <c r="D51" s="27">
        <f t="shared" si="11"/>
        <v>1388336.0699999998</v>
      </c>
      <c r="E51" s="27">
        <f t="shared" si="11"/>
        <v>760571.3099999999</v>
      </c>
      <c r="F51" s="27">
        <f t="shared" si="11"/>
        <v>946691.9199999999</v>
      </c>
      <c r="G51" s="27">
        <f t="shared" si="11"/>
        <v>908247.8899999999</v>
      </c>
      <c r="H51" s="27">
        <f t="shared" si="11"/>
        <v>943468.6200000001</v>
      </c>
      <c r="I51" s="27">
        <f t="shared" si="11"/>
        <v>1227376.3199999998</v>
      </c>
      <c r="J51" s="27">
        <f t="shared" si="11"/>
        <v>449724.55000000005</v>
      </c>
      <c r="K51" s="20">
        <f>SUM(B51:J51)</f>
        <v>9056168.86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1175918.48</v>
      </c>
      <c r="C57" s="10">
        <f t="shared" si="13"/>
        <v>1255833.7</v>
      </c>
      <c r="D57" s="10">
        <f t="shared" si="13"/>
        <v>1388336.07</v>
      </c>
      <c r="E57" s="10">
        <f t="shared" si="13"/>
        <v>760571.31</v>
      </c>
      <c r="F57" s="10">
        <f t="shared" si="13"/>
        <v>946691.94</v>
      </c>
      <c r="G57" s="10">
        <f t="shared" si="13"/>
        <v>908247.9</v>
      </c>
      <c r="H57" s="10">
        <f t="shared" si="13"/>
        <v>943468.62</v>
      </c>
      <c r="I57" s="10">
        <f>SUM(I58:I70)</f>
        <v>1227376.31</v>
      </c>
      <c r="J57" s="10">
        <f t="shared" si="13"/>
        <v>449724.55</v>
      </c>
      <c r="K57" s="5">
        <f>SUM(K58:K70)</f>
        <v>9056168.88</v>
      </c>
      <c r="L57" s="9"/>
    </row>
    <row r="58" spans="1:11" ht="16.5" customHeight="1">
      <c r="A58" s="7" t="s">
        <v>59</v>
      </c>
      <c r="B58" s="8">
        <v>1026812.02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1026812.02</v>
      </c>
    </row>
    <row r="59" spans="1:11" ht="16.5" customHeight="1">
      <c r="A59" s="7" t="s">
        <v>60</v>
      </c>
      <c r="B59" s="8">
        <v>149106.46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149106.46</v>
      </c>
    </row>
    <row r="60" spans="1:11" ht="16.5" customHeight="1">
      <c r="A60" s="7" t="s">
        <v>4</v>
      </c>
      <c r="B60" s="6">
        <v>0</v>
      </c>
      <c r="C60" s="8">
        <v>1255833.7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1255833.7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1388336.07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1388336.07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760571.31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760571.31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946691.94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946691.94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908247.9</v>
      </c>
      <c r="H64" s="6">
        <v>0</v>
      </c>
      <c r="I64" s="6">
        <v>0</v>
      </c>
      <c r="J64" s="6">
        <v>0</v>
      </c>
      <c r="K64" s="5">
        <f t="shared" si="14"/>
        <v>908247.9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943468.62</v>
      </c>
      <c r="I65" s="6">
        <v>0</v>
      </c>
      <c r="J65" s="6">
        <v>0</v>
      </c>
      <c r="K65" s="5">
        <f t="shared" si="14"/>
        <v>943468.62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453270.07</v>
      </c>
      <c r="J67" s="6">
        <v>0</v>
      </c>
      <c r="K67" s="5">
        <f t="shared" si="14"/>
        <v>453270.07</v>
      </c>
    </row>
    <row r="68" spans="1:11" ht="16.5" customHeight="1">
      <c r="A68" s="7" t="s">
        <v>55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774106.24</v>
      </c>
      <c r="J68" s="6">
        <v>0</v>
      </c>
      <c r="K68" s="5">
        <f t="shared" si="14"/>
        <v>774106.24</v>
      </c>
    </row>
    <row r="69" spans="1:11" ht="16.5" customHeight="1">
      <c r="A69" s="7" t="s">
        <v>56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449724.55</v>
      </c>
      <c r="K69" s="5">
        <f t="shared" si="14"/>
        <v>449724.55</v>
      </c>
    </row>
    <row r="70" spans="1:11" ht="18" customHeight="1">
      <c r="A70" s="4" t="s">
        <v>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2022-02-15T17:20:34Z</dcterms:modified>
  <cp:category/>
  <cp:version/>
  <cp:contentType/>
  <cp:contentStatus/>
</cp:coreProperties>
</file>