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<sst xmlns="http://schemas.openxmlformats.org/spreadsheetml/2006/main" count="78" uniqueCount="77">
  <si>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</si>
  <si>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</si>
  <si>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</si>
  <si>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</si>
  <si>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</si>
  <si>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</si>
  <si>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</si>
  <si>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</si>
  <si>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</si>
  <si>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</si>
  <si>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</si>
  <si>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</si>
  <si>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</si>
  <si>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</si>
  <si>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</si>
  <si>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</si>
  <si>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</si>
  <si>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</si>
  <si>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</si>
  <si>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</si>
  <si>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</si>
  <si>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</si>
  <si>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</si>
  <si>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</si>
  <si>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</si>
  <si>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</si>
  <si>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</si>
  <si>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</si>
  <si>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</si>
  <si>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</si>
  <si>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</si>
  <si>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</si>
  <si>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</si>
  <si>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</si>
  <si>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</si>
  <si>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</si>
  <si>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</si>
  <si>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</si>
  <si>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</si>
  <si>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</si>
  <si>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</si>
  <si>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</si>
  <si>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</si>
  <si>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</si>
  <si>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</si>
  <si>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</si>
  <si>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</si>
  <si>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</si>
  <si>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</si>
  <si>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</si>
  <si>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</si>
  <si>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</si>
  <si>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</si>
  <si>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</si>
  <si>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</si>
  <si>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</si>
  <si>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</si>
  <si>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</si>
  <si>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</si>
  <si>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</si>
  <si>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</si>
  <si>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</si>
  <si>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</si>
  <si>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</si>
  <si>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</si>
  <si>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</si>
  <si>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</si>
  <si>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</si>
  <si>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</si>
  <si>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</si>
  <si>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06/02/22 - VENCIMENTO 11/02/22</t>
  </si>
  <si>
    <t>2.1 Tarifa de Remuneração por Passageiro Transportado Gatilho Diesel</t>
  </si>
  <si>
    <t>4.8. Remuneração SMGO</t>
  </si>
  <si>
    <t>4.9. Remuneração Manutenção de Validadores</t>
  </si>
  <si>
    <t>4.10. Remuneração Comunicação de AVL</t>
  </si>
  <si>
    <t>4. Remuneração Bruta do Operador (4.1 + 4.2 + 4.3 + 4.4 + 4.5 + 4.6 + 4.7 + 4.8 + 4.9 + 4.10)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</si>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</sst>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86075</v>
      </c>
      <c r="C7" s="46">
        <f t="shared" si="0"/>
        <v>62911</v>
      </c>
      <c r="D7" s="46">
        <f t="shared" si="0"/>
        <v>95876</v>
      </c>
      <c r="E7" s="46">
        <f t="shared" si="0"/>
        <v>46208</v>
      </c>
      <c r="F7" s="46">
        <f t="shared" si="0"/>
        <v>71521</v>
      </c>
      <c r="G7" s="46">
        <f t="shared" si="0"/>
        <v>74264</v>
      </c>
      <c r="H7" s="46">
        <f t="shared" si="0"/>
        <v>87621</v>
      </c>
      <c r="I7" s="46">
        <f t="shared" si="0"/>
        <v>114097</v>
      </c>
      <c r="J7" s="46">
        <f t="shared" si="0"/>
        <v>25748</v>
      </c>
      <c r="K7" s="46">
        <f t="shared" si="0"/>
        <v>664321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8053</v>
      </c>
      <c r="C8" s="44">
        <f t="shared" si="1"/>
        <v>7416</v>
      </c>
      <c r="D8" s="44">
        <f t="shared" si="1"/>
        <v>9361</v>
      </c>
      <c r="E8" s="44">
        <f t="shared" si="1"/>
        <v>4902</v>
      </c>
      <c r="F8" s="44">
        <f t="shared" si="1"/>
        <v>6864</v>
      </c>
      <c r="G8" s="44">
        <f t="shared" si="1"/>
        <v>4441</v>
      </c>
      <c r="H8" s="44">
        <f t="shared" si="1"/>
        <v>4351</v>
      </c>
      <c r="I8" s="44">
        <f t="shared" si="1"/>
        <v>9580</v>
      </c>
      <c r="J8" s="44">
        <f t="shared" si="1"/>
        <v>1186</v>
      </c>
      <c r="K8" s="37">
        <f>SUM(B8:J8)</f>
        <v>56154</v>
      </c>
      <c r="L8"/>
      <c r="M8"/>
      <c r="N8"/>
    </row>
    <row r="9" spans="1:14" ht="16.5" customHeight="1">
      <c r="A9" s="22" t="s">
        <v>34</v>
      </c>
      <c r="B9" s="44">
        <v>8043</v>
      </c>
      <c r="C9" s="44">
        <v>7412</v>
      </c>
      <c r="D9" s="44">
        <v>9354</v>
      </c>
      <c r="E9" s="44">
        <v>4884</v>
      </c>
      <c r="F9" s="44">
        <v>6857</v>
      </c>
      <c r="G9" s="44">
        <v>4441</v>
      </c>
      <c r="H9" s="44">
        <v>4351</v>
      </c>
      <c r="I9" s="44">
        <v>9532</v>
      </c>
      <c r="J9" s="44">
        <v>1186</v>
      </c>
      <c r="K9" s="37">
        <f>SUM(B9:J9)</f>
        <v>56060</v>
      </c>
      <c r="L9"/>
      <c r="M9"/>
      <c r="N9"/>
    </row>
    <row r="10" spans="1:14" ht="16.5" customHeight="1">
      <c r="A10" s="22" t="s">
        <v>33</v>
      </c>
      <c r="B10" s="44">
        <v>10</v>
      </c>
      <c r="C10" s="44">
        <v>4</v>
      </c>
      <c r="D10" s="44">
        <v>7</v>
      </c>
      <c r="E10" s="44">
        <v>18</v>
      </c>
      <c r="F10" s="44">
        <v>7</v>
      </c>
      <c r="G10" s="44">
        <v>0</v>
      </c>
      <c r="H10" s="44">
        <v>0</v>
      </c>
      <c r="I10" s="44">
        <v>48</v>
      </c>
      <c r="J10" s="44">
        <v>0</v>
      </c>
      <c r="K10" s="37">
        <f>SUM(B10:J10)</f>
        <v>94</v>
      </c>
      <c r="L10"/>
      <c r="M10"/>
      <c r="N10"/>
    </row>
    <row r="11" spans="1:14" ht="16.5" customHeight="1">
      <c r="A11" s="43" t="s">
        <v>32</v>
      </c>
      <c r="B11" s="42">
        <v>78022</v>
      </c>
      <c r="C11" s="42">
        <v>55495</v>
      </c>
      <c r="D11" s="42">
        <v>86515</v>
      </c>
      <c r="E11" s="42">
        <v>41306</v>
      </c>
      <c r="F11" s="42">
        <v>64657</v>
      </c>
      <c r="G11" s="42">
        <v>69823</v>
      </c>
      <c r="H11" s="42">
        <v>83270</v>
      </c>
      <c r="I11" s="42">
        <v>104517</v>
      </c>
      <c r="J11" s="42">
        <v>24562</v>
      </c>
      <c r="K11" s="37">
        <f>SUM(B11:J11)</f>
        <v>608167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1.14691786879305</v>
      </c>
      <c r="C16" s="38">
        <v>1.273651225292267</v>
      </c>
      <c r="D16" s="38">
        <v>1.037250040420082</v>
      </c>
      <c r="E16" s="38">
        <v>1.245857334051056</v>
      </c>
      <c r="F16" s="38">
        <v>1.123183589053553</v>
      </c>
      <c r="G16" s="38">
        <v>1.183540293217762</v>
      </c>
      <c r="H16" s="38">
        <v>1.09206744427853</v>
      </c>
      <c r="I16" s="38">
        <v>1.091388135046553</v>
      </c>
      <c r="J16" s="38">
        <v>1.100310234715191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75</v>
      </c>
      <c r="B18" s="35">
        <f>SUM(B19:B28)</f>
        <v>398623.38000000006</v>
      </c>
      <c r="C18" s="35">
        <f aca="true" t="shared" si="2" ref="C18:J18">SUM(C19:C28)</f>
        <v>363090.8400000001</v>
      </c>
      <c r="D18" s="35">
        <f t="shared" si="2"/>
        <v>447640.48000000004</v>
      </c>
      <c r="E18" s="35">
        <f t="shared" si="2"/>
        <v>252236.25999999998</v>
      </c>
      <c r="F18" s="35">
        <f t="shared" si="2"/>
        <v>363247.85</v>
      </c>
      <c r="G18" s="35">
        <f t="shared" si="2"/>
        <v>394171.77999999997</v>
      </c>
      <c r="H18" s="35">
        <f t="shared" si="2"/>
        <v>354115.05000000005</v>
      </c>
      <c r="I18" s="35">
        <f t="shared" si="2"/>
        <v>467145.21</v>
      </c>
      <c r="J18" s="35">
        <f t="shared" si="2"/>
        <v>114456.90000000001</v>
      </c>
      <c r="K18" s="35">
        <f>SUM(B18:J18)</f>
        <v>3154727.7499999995</v>
      </c>
      <c r="L18"/>
      <c r="M18"/>
      <c r="N18"/>
    </row>
    <row r="19" spans="1:14" ht="16.5" customHeight="1">
      <c r="A19" s="18" t="s">
        <v>76</v>
      </c>
      <c r="B19" s="60">
        <f>ROUND((B13+B14)*B7,2)</f>
        <v>329546.75</v>
      </c>
      <c r="C19" s="60">
        <f aca="true" t="shared" si="3" ref="C19:J19">ROUND((C13+C14)*C7,2)</f>
        <v>264609.96</v>
      </c>
      <c r="D19" s="60">
        <f t="shared" si="3"/>
        <v>447041.03</v>
      </c>
      <c r="E19" s="60">
        <f t="shared" si="3"/>
        <v>187322.61</v>
      </c>
      <c r="F19" s="60">
        <f t="shared" si="3"/>
        <v>306832.24</v>
      </c>
      <c r="G19" s="60">
        <f t="shared" si="3"/>
        <v>321830.47</v>
      </c>
      <c r="H19" s="60">
        <f t="shared" si="3"/>
        <v>302327.5</v>
      </c>
      <c r="I19" s="60">
        <f t="shared" si="3"/>
        <v>397673.68</v>
      </c>
      <c r="J19" s="60">
        <f t="shared" si="3"/>
        <v>101544.96</v>
      </c>
      <c r="K19" s="30">
        <f>SUM(B19:J19)</f>
        <v>2658729.2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48416.31</v>
      </c>
      <c r="C20" s="30">
        <f t="shared" si="4"/>
        <v>72410.84</v>
      </c>
      <c r="D20" s="30">
        <f t="shared" si="4"/>
        <v>16652.3</v>
      </c>
      <c r="E20" s="30">
        <f t="shared" si="4"/>
        <v>46054.64</v>
      </c>
      <c r="F20" s="30">
        <f t="shared" si="4"/>
        <v>37796.7</v>
      </c>
      <c r="G20" s="30">
        <f t="shared" si="4"/>
        <v>59068.86</v>
      </c>
      <c r="H20" s="30">
        <f t="shared" si="4"/>
        <v>27834.52</v>
      </c>
      <c r="I20" s="30">
        <f t="shared" si="4"/>
        <v>36342.66</v>
      </c>
      <c r="J20" s="30">
        <f t="shared" si="4"/>
        <v>10186</v>
      </c>
      <c r="K20" s="30">
        <f aca="true" t="shared" si="5" ref="K18:K28">SUM(B20:J20)</f>
        <v>354762.82999999996</v>
      </c>
      <c r="L20"/>
      <c r="M20"/>
      <c r="N20"/>
    </row>
    <row r="21" spans="1:14" ht="16.5" customHeight="1">
      <c r="A21" s="18" t="s">
        <v>28</v>
      </c>
      <c r="B21" s="30">
        <v>16736.57</v>
      </c>
      <c r="C21" s="30">
        <v>20690.59</v>
      </c>
      <c r="D21" s="30">
        <v>17227.9</v>
      </c>
      <c r="E21" s="30">
        <v>14188.93</v>
      </c>
      <c r="F21" s="30">
        <v>15168.95</v>
      </c>
      <c r="G21" s="30">
        <v>9938.01</v>
      </c>
      <c r="H21" s="30">
        <v>18821.9</v>
      </c>
      <c r="I21" s="30">
        <v>27368.26</v>
      </c>
      <c r="J21" s="30">
        <v>7804.47</v>
      </c>
      <c r="K21" s="30">
        <f t="shared" si="5"/>
        <v>147945.58000000002</v>
      </c>
      <c r="L21"/>
      <c r="M21"/>
      <c r="N21"/>
    </row>
    <row r="22" spans="1:14" ht="16.5" customHeight="1">
      <c r="A22" s="18" t="s">
        <v>27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1633.65</v>
      </c>
      <c r="H22" s="34">
        <v>3267.3</v>
      </c>
      <c r="I22" s="34">
        <v>3267.3</v>
      </c>
      <c r="J22" s="34">
        <v>1633.65</v>
      </c>
      <c r="K22" s="30">
        <f t="shared" si="5"/>
        <v>24504.75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72</v>
      </c>
      <c r="B26" s="30">
        <v>1135.62</v>
      </c>
      <c r="C26" s="30">
        <v>1035.42</v>
      </c>
      <c r="D26" s="30">
        <v>1276.93</v>
      </c>
      <c r="E26" s="30">
        <v>719.4</v>
      </c>
      <c r="F26" s="30">
        <v>1035.42</v>
      </c>
      <c r="G26" s="30">
        <v>1122.77</v>
      </c>
      <c r="H26" s="30">
        <v>1009.72</v>
      </c>
      <c r="I26" s="30">
        <v>1330.88</v>
      </c>
      <c r="J26" s="30">
        <v>326.3</v>
      </c>
      <c r="K26" s="30">
        <f t="shared" si="5"/>
        <v>8992.46</v>
      </c>
      <c r="L26"/>
      <c r="M26"/>
      <c r="N26"/>
    </row>
    <row r="27" spans="1:14" ht="16.5" customHeight="1">
      <c r="A27" s="18" t="s">
        <v>73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641.38</v>
      </c>
      <c r="H27" s="30">
        <v>635.71</v>
      </c>
      <c r="I27" s="30">
        <v>887.03</v>
      </c>
      <c r="J27" s="30">
        <v>291.64</v>
      </c>
      <c r="K27" s="30">
        <f t="shared" si="5"/>
        <v>6024.77</v>
      </c>
      <c r="L27"/>
      <c r="M27"/>
      <c r="N27"/>
    </row>
    <row r="28" spans="1:14" ht="16.5" customHeight="1">
      <c r="A28" s="18" t="s">
        <v>74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25</v>
      </c>
      <c r="B31" s="30">
        <f aca="true" t="shared" si="6" ref="B31:J31">+B32+B37+B49</f>
        <v>-41703.95</v>
      </c>
      <c r="C31" s="30">
        <f t="shared" si="6"/>
        <v>-38370.36</v>
      </c>
      <c r="D31" s="30">
        <f t="shared" si="6"/>
        <v>-70331.78</v>
      </c>
      <c r="E31" s="30">
        <f t="shared" si="6"/>
        <v>-25489.89</v>
      </c>
      <c r="F31" s="30">
        <f t="shared" si="6"/>
        <v>-35928.36</v>
      </c>
      <c r="G31" s="30">
        <f t="shared" si="6"/>
        <v>-25783.710000000003</v>
      </c>
      <c r="H31" s="30">
        <f t="shared" si="6"/>
        <v>-24759.100000000002</v>
      </c>
      <c r="I31" s="30">
        <f t="shared" si="6"/>
        <v>-49341.340000000004</v>
      </c>
      <c r="J31" s="30">
        <f t="shared" si="6"/>
        <v>-13423.03</v>
      </c>
      <c r="K31" s="30">
        <f aca="true" t="shared" si="7" ref="K31:K39">SUM(B31:J31)</f>
        <v>-325131.52</v>
      </c>
      <c r="L31"/>
      <c r="M31"/>
      <c r="N31"/>
    </row>
    <row r="32" spans="1:14" ht="16.5" customHeight="1">
      <c r="A32" s="18" t="s">
        <v>24</v>
      </c>
      <c r="B32" s="30">
        <f aca="true" t="shared" si="8" ref="B32:J32">B33+B34+B35+B36</f>
        <v>-35389.2</v>
      </c>
      <c r="C32" s="30">
        <f t="shared" si="8"/>
        <v>-32612.8</v>
      </c>
      <c r="D32" s="30">
        <f t="shared" si="8"/>
        <v>-41157.6</v>
      </c>
      <c r="E32" s="30">
        <f t="shared" si="8"/>
        <v>-21489.6</v>
      </c>
      <c r="F32" s="30">
        <f t="shared" si="8"/>
        <v>-30170.8</v>
      </c>
      <c r="G32" s="30">
        <f t="shared" si="8"/>
        <v>-19540.4</v>
      </c>
      <c r="H32" s="30">
        <f t="shared" si="8"/>
        <v>-19144.4</v>
      </c>
      <c r="I32" s="30">
        <f t="shared" si="8"/>
        <v>-41940.8</v>
      </c>
      <c r="J32" s="30">
        <f t="shared" si="8"/>
        <v>-5218.4</v>
      </c>
      <c r="K32" s="30">
        <f t="shared" si="7"/>
        <v>-246663.99999999997</v>
      </c>
      <c r="L32"/>
      <c r="M32"/>
      <c r="N32"/>
    </row>
    <row r="33" spans="1:14" s="23" customFormat="1" ht="16.5" customHeight="1">
      <c r="A33" s="29" t="s">
        <v>58</v>
      </c>
      <c r="B33" s="30">
        <f>-ROUND((B9)*$E$3,2)</f>
        <v>-35389.2</v>
      </c>
      <c r="C33" s="30">
        <f aca="true" t="shared" si="9" ref="C33:J33">-ROUND((C9)*$E$3,2)</f>
        <v>-32612.8</v>
      </c>
      <c r="D33" s="30">
        <f t="shared" si="9"/>
        <v>-41157.6</v>
      </c>
      <c r="E33" s="30">
        <f t="shared" si="9"/>
        <v>-21489.6</v>
      </c>
      <c r="F33" s="30">
        <f t="shared" si="9"/>
        <v>-30170.8</v>
      </c>
      <c r="G33" s="30">
        <f t="shared" si="9"/>
        <v>-19540.4</v>
      </c>
      <c r="H33" s="30">
        <f t="shared" si="9"/>
        <v>-19144.4</v>
      </c>
      <c r="I33" s="30">
        <f t="shared" si="9"/>
        <v>-41940.8</v>
      </c>
      <c r="J33" s="30">
        <f t="shared" si="9"/>
        <v>-5218.4</v>
      </c>
      <c r="K33" s="30">
        <f t="shared" si="7"/>
        <v>-246663.99999999997</v>
      </c>
      <c r="L33" s="28"/>
      <c r="M33"/>
      <c r="N33"/>
    </row>
    <row r="34" spans="1:14" ht="16.5" customHeight="1">
      <c r="A34" s="25" t="s">
        <v>23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22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21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7"/>
        <v>0</v>
      </c>
      <c r="L36"/>
      <c r="M36"/>
      <c r="N36"/>
    </row>
    <row r="37" spans="1:14" s="23" customFormat="1" ht="16.5" customHeight="1">
      <c r="A37" s="18" t="s">
        <v>20</v>
      </c>
      <c r="B37" s="27">
        <f aca="true" t="shared" si="10" ref="B37:J37">SUM(B38:B47)</f>
        <v>-6314.75</v>
      </c>
      <c r="C37" s="27">
        <f t="shared" si="10"/>
        <v>-5757.56</v>
      </c>
      <c r="D37" s="27">
        <f t="shared" si="10"/>
        <v>-29174.18</v>
      </c>
      <c r="E37" s="27">
        <f t="shared" si="10"/>
        <v>-4000.29</v>
      </c>
      <c r="F37" s="27">
        <f t="shared" si="10"/>
        <v>-5757.56</v>
      </c>
      <c r="G37" s="27">
        <f t="shared" si="10"/>
        <v>-6243.31</v>
      </c>
      <c r="H37" s="27">
        <f t="shared" si="10"/>
        <v>-5614.7</v>
      </c>
      <c r="I37" s="27">
        <f t="shared" si="10"/>
        <v>-7400.54</v>
      </c>
      <c r="J37" s="27">
        <f t="shared" si="10"/>
        <v>-8204.630000000001</v>
      </c>
      <c r="K37" s="30">
        <f t="shared" si="7"/>
        <v>-78467.52</v>
      </c>
      <c r="L37"/>
      <c r="M37"/>
      <c r="N37"/>
    </row>
    <row r="38" spans="1:14" ht="16.5" customHeight="1">
      <c r="A38" s="25" t="s">
        <v>19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18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-6314.75</v>
      </c>
      <c r="C47" s="17">
        <v>-5757.56</v>
      </c>
      <c r="D47" s="17">
        <v>-7100.52</v>
      </c>
      <c r="E47" s="17">
        <v>-4000.29</v>
      </c>
      <c r="F47" s="17">
        <v>-5757.56</v>
      </c>
      <c r="G47" s="17">
        <v>-6243.31</v>
      </c>
      <c r="H47" s="17">
        <v>-5614.7</v>
      </c>
      <c r="I47" s="17">
        <v>-7400.54</v>
      </c>
      <c r="J47" s="17">
        <v>-1814.42</v>
      </c>
      <c r="K47" s="17">
        <f>SUM(B47:J47)</f>
        <v>-50003.65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356919.43000000005</v>
      </c>
      <c r="C51" s="27">
        <f aca="true" t="shared" si="11" ref="C51:J51">IF(C18+C31+C52&lt;0,0,C18+C31+C52)</f>
        <v>324720.4800000001</v>
      </c>
      <c r="D51" s="27">
        <f t="shared" si="11"/>
        <v>377308.70000000007</v>
      </c>
      <c r="E51" s="27">
        <f t="shared" si="11"/>
        <v>226746.37</v>
      </c>
      <c r="F51" s="27">
        <f t="shared" si="11"/>
        <v>327319.49</v>
      </c>
      <c r="G51" s="27">
        <f t="shared" si="11"/>
        <v>368388.06999999995</v>
      </c>
      <c r="H51" s="27">
        <f t="shared" si="11"/>
        <v>329355.95000000007</v>
      </c>
      <c r="I51" s="27">
        <f t="shared" si="11"/>
        <v>417803.87</v>
      </c>
      <c r="J51" s="27">
        <f t="shared" si="11"/>
        <v>101033.87000000001</v>
      </c>
      <c r="K51" s="20">
        <f>SUM(B51:J51)</f>
        <v>2829596.230000001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356919.42</v>
      </c>
      <c r="C57" s="10">
        <f t="shared" si="13"/>
        <v>324720.48</v>
      </c>
      <c r="D57" s="10">
        <f t="shared" si="13"/>
        <v>377308.68</v>
      </c>
      <c r="E57" s="10">
        <f t="shared" si="13"/>
        <v>226746.38</v>
      </c>
      <c r="F57" s="10">
        <f t="shared" si="13"/>
        <v>327319.49</v>
      </c>
      <c r="G57" s="10">
        <f t="shared" si="13"/>
        <v>368388.07</v>
      </c>
      <c r="H57" s="10">
        <f t="shared" si="13"/>
        <v>329355.95</v>
      </c>
      <c r="I57" s="10">
        <f>SUM(I58:I70)</f>
        <v>417803.87</v>
      </c>
      <c r="J57" s="10">
        <f t="shared" si="13"/>
        <v>101033.87</v>
      </c>
      <c r="K57" s="5">
        <f>SUM(K58:K70)</f>
        <v>2829596.2100000004</v>
      </c>
      <c r="L57" s="9"/>
    </row>
    <row r="58" spans="1:11" ht="16.5" customHeight="1">
      <c r="A58" s="7" t="s">
        <v>59</v>
      </c>
      <c r="B58" s="8">
        <v>311269.43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311269.43</v>
      </c>
    </row>
    <row r="59" spans="1:11" ht="16.5" customHeight="1">
      <c r="A59" s="7" t="s">
        <v>60</v>
      </c>
      <c r="B59" s="8">
        <v>45649.99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45649.99</v>
      </c>
    </row>
    <row r="60" spans="1:11" ht="16.5" customHeight="1">
      <c r="A60" s="7" t="s">
        <v>4</v>
      </c>
      <c r="B60" s="6">
        <v>0</v>
      </c>
      <c r="C60" s="8">
        <v>324720.48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324720.48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377308.68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377308.68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226746.38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226746.38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327319.49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327319.49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368388.07</v>
      </c>
      <c r="H64" s="6">
        <v>0</v>
      </c>
      <c r="I64" s="6">
        <v>0</v>
      </c>
      <c r="J64" s="6">
        <v>0</v>
      </c>
      <c r="K64" s="5">
        <f t="shared" si="14"/>
        <v>368388.07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329355.95</v>
      </c>
      <c r="I65" s="6">
        <v>0</v>
      </c>
      <c r="J65" s="6">
        <v>0</v>
      </c>
      <c r="K65" s="5">
        <f t="shared" si="14"/>
        <v>329355.95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147025.18</v>
      </c>
      <c r="J67" s="6">
        <v>0</v>
      </c>
      <c r="K67" s="5">
        <f t="shared" si="14"/>
        <v>147025.18</v>
      </c>
    </row>
    <row r="68" spans="1:11" ht="16.5" customHeight="1">
      <c r="A68" s="7" t="s">
        <v>55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270778.69</v>
      </c>
      <c r="J68" s="6">
        <v>0</v>
      </c>
      <c r="K68" s="5">
        <f t="shared" si="14"/>
        <v>270778.69</v>
      </c>
    </row>
    <row r="69" spans="1:11" ht="16.5" customHeight="1">
      <c r="A69" s="7" t="s">
        <v>56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101033.87</v>
      </c>
      <c r="K69" s="5">
        <f t="shared" si="14"/>
        <v>101033.87</v>
      </c>
    </row>
    <row r="70" spans="1:11" ht="18" customHeight="1">
      <c r="A70" s="4" t="s">
        <v>67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2022-02-10T18:35:11Z</dcterms:modified>
  <cp:category/>
  <cp:version/>
  <cp:contentType/>
  <cp:contentStatus/>
</cp:coreProperties>
</file>