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<sst xmlns="http://schemas.openxmlformats.org/spreadsheetml/2006/main" count="83" uniqueCount="82">
  <si>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</si>
  <si>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</si>
  <si>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</si>
  <si>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</si>
  <si>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</si>
  <si>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</si>
  <si>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</si>
  <si>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</si>
  <si>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</si>
  <si>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</si>
  <si>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</si>
  <si>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</si>
  <si>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</si>
  <si>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</si>
  <si>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</si>
  <si>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</si>
  <si>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</si>
  <si>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</si>
  <si>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</si>
  <si>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</si>
  <si>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</si>
  <si>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</si>
  <si>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</si>
  <si>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</si>
  <si>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</si>
  <si>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</si>
  <si>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</si>
  <si>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</si>
  <si>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</si>
  <si>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</si>
  <si>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</si>
  <si>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</si>
  <si>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</si>
  <si>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</si>
  <si>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</si>
  <si>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</si>
  <si>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</si>
  <si>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</si>
  <si>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</si>
  <si>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</si>
  <si>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</si>
  <si>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</si>
  <si>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</si>
  <si>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</si>
  <si>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</si>
  <si>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</si>
  <si>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</si>
  <si>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</si>
  <si>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</si>
  <si>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</si>
  <si>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</si>
  <si>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</si>
  <si>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</si>
  <si>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</si>
  <si>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</si>
  <si>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</si>
  <si>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</si>
  <si>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</si>
  <si>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</si>
  <si>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</si>
  <si>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</si>
  <si>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</si>
  <si>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</si>
  <si>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</si>
  <si>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</si>
  <si>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</si>
  <si>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</si>
  <si>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</si>
  <si>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</si>
  <si>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</si>
  <si>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</si>
  <si>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</si>
  <si>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</si>
  <si>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23/02/22 - VENCIMENTO 04/03/22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</si>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</sst>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79842</v>
      </c>
      <c r="C7" s="10">
        <f>C8+C11</f>
        <v>103318</v>
      </c>
      <c r="D7" s="10">
        <f aca="true" t="shared" si="0" ref="D7:K7">D8+D11</f>
        <v>302039</v>
      </c>
      <c r="E7" s="10">
        <f t="shared" si="0"/>
        <v>238903</v>
      </c>
      <c r="F7" s="10">
        <f t="shared" si="0"/>
        <v>262448</v>
      </c>
      <c r="G7" s="10">
        <f t="shared" si="0"/>
        <v>140231</v>
      </c>
      <c r="H7" s="10">
        <f t="shared" si="0"/>
        <v>72907</v>
      </c>
      <c r="I7" s="10">
        <f t="shared" si="0"/>
        <v>114019</v>
      </c>
      <c r="J7" s="10">
        <f t="shared" si="0"/>
        <v>111067</v>
      </c>
      <c r="K7" s="10">
        <f t="shared" si="0"/>
        <v>204830</v>
      </c>
      <c r="L7" s="10">
        <f>SUM(B7:K7)</f>
        <v>1629604</v>
      </c>
      <c r="M7" s="11"/>
    </row>
    <row r="8" spans="1:13" ht="17.25" customHeight="1">
      <c r="A8" s="12" t="s">
        <v>18</v>
      </c>
      <c r="B8" s="13">
        <f>B9+B10</f>
        <v>6328</v>
      </c>
      <c r="C8" s="13">
        <f aca="true" t="shared" si="1" ref="C8:K8">C9+C10</f>
        <v>7813</v>
      </c>
      <c r="D8" s="13">
        <f t="shared" si="1"/>
        <v>22590</v>
      </c>
      <c r="E8" s="13">
        <f t="shared" si="1"/>
        <v>15247</v>
      </c>
      <c r="F8" s="13">
        <f t="shared" si="1"/>
        <v>15642</v>
      </c>
      <c r="G8" s="13">
        <f t="shared" si="1"/>
        <v>11347</v>
      </c>
      <c r="H8" s="13">
        <f t="shared" si="1"/>
        <v>5075</v>
      </c>
      <c r="I8" s="13">
        <f t="shared" si="1"/>
        <v>6037</v>
      </c>
      <c r="J8" s="13">
        <f t="shared" si="1"/>
        <v>7960</v>
      </c>
      <c r="K8" s="13">
        <f t="shared" si="1"/>
        <v>13449</v>
      </c>
      <c r="L8" s="13">
        <f>SUM(B8:K8)</f>
        <v>111488</v>
      </c>
      <c r="M8"/>
    </row>
    <row r="9" spans="1:13" ht="17.25" customHeight="1">
      <c r="A9" s="14" t="s">
        <v>19</v>
      </c>
      <c r="B9" s="15">
        <v>6327</v>
      </c>
      <c r="C9" s="15">
        <v>7813</v>
      </c>
      <c r="D9" s="15">
        <v>22590</v>
      </c>
      <c r="E9" s="15">
        <v>15247</v>
      </c>
      <c r="F9" s="15">
        <v>15642</v>
      </c>
      <c r="G9" s="15">
        <v>11347</v>
      </c>
      <c r="H9" s="15">
        <v>5065</v>
      </c>
      <c r="I9" s="15">
        <v>6037</v>
      </c>
      <c r="J9" s="15">
        <v>7960</v>
      </c>
      <c r="K9" s="15">
        <v>13449</v>
      </c>
      <c r="L9" s="13">
        <f>SUM(B9:K9)</f>
        <v>111477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73514</v>
      </c>
      <c r="C11" s="15">
        <v>95505</v>
      </c>
      <c r="D11" s="15">
        <v>279449</v>
      </c>
      <c r="E11" s="15">
        <v>223656</v>
      </c>
      <c r="F11" s="15">
        <v>246806</v>
      </c>
      <c r="G11" s="15">
        <v>128884</v>
      </c>
      <c r="H11" s="15">
        <v>67832</v>
      </c>
      <c r="I11" s="15">
        <v>107982</v>
      </c>
      <c r="J11" s="15">
        <v>103107</v>
      </c>
      <c r="K11" s="15">
        <v>191381</v>
      </c>
      <c r="L11" s="13">
        <f>SUM(B11:K11)</f>
        <v>1518116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1.028288772653826</v>
      </c>
      <c r="C16" s="22">
        <v>1.169840143881596</v>
      </c>
      <c r="D16" s="22">
        <v>1.080193662893803</v>
      </c>
      <c r="E16" s="22">
        <v>1.100657889940731</v>
      </c>
      <c r="F16" s="22">
        <v>1.213766081086976</v>
      </c>
      <c r="G16" s="22">
        <v>1.147319284769216</v>
      </c>
      <c r="H16" s="22">
        <v>1.136571921983341</v>
      </c>
      <c r="I16" s="22">
        <v>1.167293615673487</v>
      </c>
      <c r="J16" s="22">
        <v>1.304797301662646</v>
      </c>
      <c r="K16" s="22">
        <v>1.069884942477894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534401.93</v>
      </c>
      <c r="C18" s="25">
        <f aca="true" t="shared" si="2" ref="C18:K18">SUM(C19:C28)</f>
        <v>437573.3900000001</v>
      </c>
      <c r="D18" s="25">
        <f t="shared" si="2"/>
        <v>1416092.5700000005</v>
      </c>
      <c r="E18" s="25">
        <f t="shared" si="2"/>
        <v>1147613.3400000003</v>
      </c>
      <c r="F18" s="25">
        <f t="shared" si="2"/>
        <v>1244337.56</v>
      </c>
      <c r="G18" s="25">
        <f t="shared" si="2"/>
        <v>691064.0800000001</v>
      </c>
      <c r="H18" s="25">
        <f t="shared" si="2"/>
        <v>394675.52</v>
      </c>
      <c r="I18" s="25">
        <f t="shared" si="2"/>
        <v>503150.01000000007</v>
      </c>
      <c r="J18" s="25">
        <f t="shared" si="2"/>
        <v>606695.6200000001</v>
      </c>
      <c r="K18" s="25">
        <f t="shared" si="2"/>
        <v>750115.75</v>
      </c>
      <c r="L18" s="25">
        <f>SUM(L19:L28)</f>
        <v>7725719.7700000005</v>
      </c>
      <c r="M18"/>
    </row>
    <row r="19" spans="1:13" ht="17.25" customHeight="1">
      <c r="A19" s="26" t="s">
        <v>76</v>
      </c>
      <c r="B19" s="60">
        <f>ROUND((B13+B14)*B7,2)</f>
        <v>515148.57</v>
      </c>
      <c r="C19" s="60">
        <f aca="true" t="shared" si="3" ref="C19:K19">ROUND((C13+C14)*C7,2)</f>
        <v>364691.88</v>
      </c>
      <c r="D19" s="60">
        <f t="shared" si="3"/>
        <v>1268926.25</v>
      </c>
      <c r="E19" s="60">
        <f t="shared" si="3"/>
        <v>1016651.72</v>
      </c>
      <c r="F19" s="60">
        <f t="shared" si="3"/>
        <v>986804.48</v>
      </c>
      <c r="G19" s="60">
        <f t="shared" si="3"/>
        <v>579771.05</v>
      </c>
      <c r="H19" s="60">
        <f t="shared" si="3"/>
        <v>332033.06</v>
      </c>
      <c r="I19" s="60">
        <f t="shared" si="3"/>
        <v>430524.34</v>
      </c>
      <c r="J19" s="60">
        <f t="shared" si="3"/>
        <v>451665.06</v>
      </c>
      <c r="K19" s="60">
        <f t="shared" si="3"/>
        <v>680199.46</v>
      </c>
      <c r="L19" s="32">
        <f>SUM(B19:K19)</f>
        <v>6626415.869999999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14572.92</v>
      </c>
      <c r="C20" s="32">
        <f t="shared" si="4"/>
        <v>61939.32</v>
      </c>
      <c r="D20" s="32">
        <f t="shared" si="4"/>
        <v>101759.84</v>
      </c>
      <c r="E20" s="32">
        <f t="shared" si="4"/>
        <v>102334.02</v>
      </c>
      <c r="F20" s="32">
        <f t="shared" si="4"/>
        <v>210945.33</v>
      </c>
      <c r="G20" s="32">
        <f t="shared" si="4"/>
        <v>85411.46</v>
      </c>
      <c r="H20" s="32">
        <f t="shared" si="4"/>
        <v>45346.39</v>
      </c>
      <c r="I20" s="32">
        <f t="shared" si="4"/>
        <v>72023.97</v>
      </c>
      <c r="J20" s="32">
        <f t="shared" si="4"/>
        <v>137666.29</v>
      </c>
      <c r="K20" s="32">
        <f t="shared" si="4"/>
        <v>47535.7</v>
      </c>
      <c r="L20" s="32">
        <f aca="true" t="shared" si="5" ref="L19:L28">SUM(B20:K20)</f>
        <v>879535.24</v>
      </c>
      <c r="M20"/>
    </row>
    <row r="21" spans="1:13" ht="17.25" customHeight="1">
      <c r="A21" s="26" t="s">
        <v>25</v>
      </c>
      <c r="B21" s="32">
        <v>2216.5</v>
      </c>
      <c r="C21" s="32">
        <v>8582.87</v>
      </c>
      <c r="D21" s="32">
        <v>39731.36</v>
      </c>
      <c r="E21" s="32">
        <v>24973.11</v>
      </c>
      <c r="F21" s="32">
        <v>42883.34</v>
      </c>
      <c r="G21" s="32">
        <v>24774.53</v>
      </c>
      <c r="H21" s="32">
        <v>15015.36</v>
      </c>
      <c r="I21" s="32">
        <v>9567.82</v>
      </c>
      <c r="J21" s="32">
        <v>13098.56</v>
      </c>
      <c r="K21" s="32">
        <v>17833.01</v>
      </c>
      <c r="L21" s="32">
        <f t="shared" si="5"/>
        <v>198676.46000000002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77</v>
      </c>
      <c r="B26" s="32">
        <v>490.73</v>
      </c>
      <c r="C26" s="32">
        <v>403.38</v>
      </c>
      <c r="D26" s="32">
        <v>1302.62</v>
      </c>
      <c r="E26" s="32">
        <v>1055.97</v>
      </c>
      <c r="F26" s="32">
        <v>1143.32</v>
      </c>
      <c r="G26" s="32">
        <v>634.61</v>
      </c>
      <c r="H26" s="32">
        <v>362.27</v>
      </c>
      <c r="I26" s="32">
        <v>462.47</v>
      </c>
      <c r="J26" s="32">
        <v>557.53</v>
      </c>
      <c r="K26" s="32">
        <v>688.56</v>
      </c>
      <c r="L26" s="32">
        <f t="shared" si="5"/>
        <v>7101.459999999999</v>
      </c>
      <c r="M26"/>
    </row>
    <row r="27" spans="1:13" ht="17.25" customHeight="1">
      <c r="A27" s="61" t="s">
        <v>78</v>
      </c>
      <c r="B27" s="32">
        <v>234.56</v>
      </c>
      <c r="C27" s="32">
        <v>223.89</v>
      </c>
      <c r="D27" s="32">
        <v>753.6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405.12</v>
      </c>
      <c r="L27" s="32">
        <f t="shared" si="5"/>
        <v>3897.1900000000005</v>
      </c>
      <c r="M27"/>
    </row>
    <row r="28" spans="1:13" ht="17.25" customHeight="1">
      <c r="A28" s="61" t="s">
        <v>79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-54429.880000000005</v>
      </c>
      <c r="C31" s="32">
        <f t="shared" si="6"/>
        <v>-36620.219999999994</v>
      </c>
      <c r="D31" s="32">
        <f t="shared" si="6"/>
        <v>-106639.39</v>
      </c>
      <c r="E31" s="32">
        <f t="shared" si="6"/>
        <v>-78401.18000000002</v>
      </c>
      <c r="F31" s="32">
        <f t="shared" si="6"/>
        <v>-75182.41</v>
      </c>
      <c r="G31" s="32">
        <f t="shared" si="6"/>
        <v>-53455.630000000005</v>
      </c>
      <c r="H31" s="32">
        <f t="shared" si="6"/>
        <v>-33654.18</v>
      </c>
      <c r="I31" s="32">
        <f t="shared" si="6"/>
        <v>-43830.87</v>
      </c>
      <c r="J31" s="32">
        <f t="shared" si="6"/>
        <v>-38124.23</v>
      </c>
      <c r="K31" s="32">
        <f t="shared" si="6"/>
        <v>-63004.45</v>
      </c>
      <c r="L31" s="32">
        <f aca="true" t="shared" si="7" ref="L31:L38">SUM(B31:K31)</f>
        <v>-583342.4400000001</v>
      </c>
      <c r="M31"/>
    </row>
    <row r="32" spans="1:13" ht="18.75" customHeight="1">
      <c r="A32" s="26" t="s">
        <v>29</v>
      </c>
      <c r="B32" s="32">
        <f>B33+B34+B35+B36</f>
        <v>-27838.8</v>
      </c>
      <c r="C32" s="32">
        <f aca="true" t="shared" si="8" ref="C32:K32">C33+C34+C35+C36</f>
        <v>-34377.2</v>
      </c>
      <c r="D32" s="32">
        <f t="shared" si="8"/>
        <v>-99396</v>
      </c>
      <c r="E32" s="32">
        <f t="shared" si="8"/>
        <v>-67086.8</v>
      </c>
      <c r="F32" s="32">
        <f t="shared" si="8"/>
        <v>-68824.8</v>
      </c>
      <c r="G32" s="32">
        <f t="shared" si="8"/>
        <v>-49926.8</v>
      </c>
      <c r="H32" s="32">
        <f t="shared" si="8"/>
        <v>-22286</v>
      </c>
      <c r="I32" s="32">
        <f t="shared" si="8"/>
        <v>-41259.25</v>
      </c>
      <c r="J32" s="32">
        <f t="shared" si="8"/>
        <v>-35024</v>
      </c>
      <c r="K32" s="32">
        <f t="shared" si="8"/>
        <v>-59175.6</v>
      </c>
      <c r="L32" s="32">
        <f t="shared" si="7"/>
        <v>-505195.24999999994</v>
      </c>
      <c r="M32"/>
    </row>
    <row r="33" spans="1:13" s="35" customFormat="1" ht="18.75" customHeight="1">
      <c r="A33" s="33" t="s">
        <v>56</v>
      </c>
      <c r="B33" s="32">
        <f>-ROUND((B9)*$E$3,2)</f>
        <v>-27838.8</v>
      </c>
      <c r="C33" s="32">
        <f aca="true" t="shared" si="9" ref="C33:K33">-ROUND((C9)*$E$3,2)</f>
        <v>-34377.2</v>
      </c>
      <c r="D33" s="32">
        <f t="shared" si="9"/>
        <v>-99396</v>
      </c>
      <c r="E33" s="32">
        <f t="shared" si="9"/>
        <v>-67086.8</v>
      </c>
      <c r="F33" s="32">
        <f t="shared" si="9"/>
        <v>-68824.8</v>
      </c>
      <c r="G33" s="32">
        <f t="shared" si="9"/>
        <v>-49926.8</v>
      </c>
      <c r="H33" s="32">
        <f t="shared" si="9"/>
        <v>-22286</v>
      </c>
      <c r="I33" s="32">
        <f t="shared" si="9"/>
        <v>-26562.8</v>
      </c>
      <c r="J33" s="32">
        <f t="shared" si="9"/>
        <v>-35024</v>
      </c>
      <c r="K33" s="32">
        <f t="shared" si="9"/>
        <v>-59175.6</v>
      </c>
      <c r="L33" s="32">
        <f t="shared" si="7"/>
        <v>-490498.79999999993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-28.16</v>
      </c>
      <c r="J35" s="17">
        <v>0</v>
      </c>
      <c r="K35" s="17">
        <v>0</v>
      </c>
      <c r="L35" s="32">
        <f t="shared" si="7"/>
        <v>-28.16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-14668.29</v>
      </c>
      <c r="J36" s="17">
        <v>0</v>
      </c>
      <c r="K36" s="17">
        <v>0</v>
      </c>
      <c r="L36" s="32">
        <f t="shared" si="7"/>
        <v>-14668.29</v>
      </c>
      <c r="M36"/>
    </row>
    <row r="37" spans="1:13" s="35" customFormat="1" ht="18.75" customHeight="1">
      <c r="A37" s="26" t="s">
        <v>33</v>
      </c>
      <c r="B37" s="37">
        <f>SUM(B38:B49)</f>
        <v>-26591.08</v>
      </c>
      <c r="C37" s="37">
        <f aca="true" t="shared" si="10" ref="C37:K37">SUM(C38:C49)</f>
        <v>-2243.02</v>
      </c>
      <c r="D37" s="37">
        <f t="shared" si="10"/>
        <v>-7243.39</v>
      </c>
      <c r="E37" s="37">
        <f t="shared" si="10"/>
        <v>-11314.38000000002</v>
      </c>
      <c r="F37" s="37">
        <f t="shared" si="10"/>
        <v>-6357.61</v>
      </c>
      <c r="G37" s="37">
        <f t="shared" si="10"/>
        <v>-3528.83</v>
      </c>
      <c r="H37" s="37">
        <f t="shared" si="10"/>
        <v>-11368.18</v>
      </c>
      <c r="I37" s="37">
        <f t="shared" si="10"/>
        <v>-2571.62</v>
      </c>
      <c r="J37" s="37">
        <f t="shared" si="10"/>
        <v>-3100.23</v>
      </c>
      <c r="K37" s="37">
        <f t="shared" si="10"/>
        <v>-3828.85</v>
      </c>
      <c r="L37" s="32">
        <f t="shared" si="7"/>
        <v>-78147.19000000002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32">
        <v>958500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2">
        <f>SUM(B46:K46)</f>
        <v>958500</v>
      </c>
    </row>
    <row r="47" spans="1:12" ht="18.75" customHeight="1">
      <c r="A47" s="36" t="s">
        <v>43</v>
      </c>
      <c r="B47" s="32">
        <v>0</v>
      </c>
      <c r="C47" s="32">
        <v>0</v>
      </c>
      <c r="D47" s="32">
        <v>0</v>
      </c>
      <c r="E47" s="32">
        <v>-958500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f>SUM(B47:K47)</f>
        <v>-958500</v>
      </c>
    </row>
    <row r="48" spans="1:12" ht="18.75" customHeight="1">
      <c r="A48" s="36" t="s">
        <v>80</v>
      </c>
      <c r="B48" s="32">
        <v>-2728.77</v>
      </c>
      <c r="C48" s="32">
        <v>-2243.02</v>
      </c>
      <c r="D48" s="32">
        <v>-7243.39</v>
      </c>
      <c r="E48" s="32">
        <v>-5871.86</v>
      </c>
      <c r="F48" s="32">
        <v>-6357.61</v>
      </c>
      <c r="G48" s="32">
        <v>-3528.83</v>
      </c>
      <c r="H48" s="32">
        <v>-2014.43</v>
      </c>
      <c r="I48" s="32">
        <v>-2571.62</v>
      </c>
      <c r="J48" s="32">
        <v>-3100.23</v>
      </c>
      <c r="K48" s="32">
        <v>-3828.85</v>
      </c>
      <c r="L48" s="32">
        <f t="shared" si="11"/>
        <v>-39488.61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479972.05000000005</v>
      </c>
      <c r="C52" s="40">
        <f aca="true" t="shared" si="12" ref="C52:K52">IF(C18+C31+C44+C53&lt;0,0,C18+C31+C53)</f>
        <v>400953.1700000001</v>
      </c>
      <c r="D52" s="40">
        <f t="shared" si="12"/>
        <v>1309453.1800000006</v>
      </c>
      <c r="E52" s="40">
        <f t="shared" si="12"/>
        <v>1069212.1600000004</v>
      </c>
      <c r="F52" s="40">
        <f t="shared" si="12"/>
        <v>1169155.1500000001</v>
      </c>
      <c r="G52" s="40">
        <f t="shared" si="12"/>
        <v>637608.4500000001</v>
      </c>
      <c r="H52" s="40">
        <f t="shared" si="12"/>
        <v>361021.34</v>
      </c>
      <c r="I52" s="40">
        <f t="shared" si="12"/>
        <v>459319.1400000001</v>
      </c>
      <c r="J52" s="40">
        <f t="shared" si="12"/>
        <v>568571.3900000001</v>
      </c>
      <c r="K52" s="40">
        <f t="shared" si="12"/>
        <v>687111.3</v>
      </c>
      <c r="L52" s="41">
        <f>SUM(B52:K52)</f>
        <v>7142377.330000001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479972.05</v>
      </c>
      <c r="C58" s="40">
        <f aca="true" t="shared" si="14" ref="C58:J58">SUM(C59:C70)</f>
        <v>400953.17000000004</v>
      </c>
      <c r="D58" s="40">
        <f t="shared" si="14"/>
        <v>1309453.18</v>
      </c>
      <c r="E58" s="40">
        <f t="shared" si="14"/>
        <v>1069212.14</v>
      </c>
      <c r="F58" s="40">
        <f t="shared" si="14"/>
        <v>1169155.15</v>
      </c>
      <c r="G58" s="40">
        <f t="shared" si="14"/>
        <v>637608.44</v>
      </c>
      <c r="H58" s="40">
        <f t="shared" si="14"/>
        <v>361021.34</v>
      </c>
      <c r="I58" s="40">
        <f>SUM(I59:I73)</f>
        <v>459319.14</v>
      </c>
      <c r="J58" s="40">
        <f t="shared" si="14"/>
        <v>568571.39</v>
      </c>
      <c r="K58" s="40">
        <f>SUM(K59:K72)</f>
        <v>687111.3</v>
      </c>
      <c r="L58" s="45">
        <f>SUM(B58:K58)</f>
        <v>7142377.299999998</v>
      </c>
      <c r="M58" s="39"/>
    </row>
    <row r="59" spans="1:13" ht="18.75" customHeight="1">
      <c r="A59" s="46" t="s">
        <v>49</v>
      </c>
      <c r="B59" s="47">
        <v>479972.05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479972.05</v>
      </c>
      <c r="M59" s="39"/>
    </row>
    <row r="60" spans="1:12" ht="18.75" customHeight="1">
      <c r="A60" s="46" t="s">
        <v>59</v>
      </c>
      <c r="B60" s="17">
        <v>0</v>
      </c>
      <c r="C60" s="47">
        <v>352437.84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352437.84</v>
      </c>
    </row>
    <row r="61" spans="1:12" ht="18.75" customHeight="1">
      <c r="A61" s="46" t="s">
        <v>60</v>
      </c>
      <c r="B61" s="17">
        <v>0</v>
      </c>
      <c r="C61" s="47">
        <v>48515.33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48515.33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1309453.18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1309453.18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1069212.14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1069212.14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1169155.15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1169155.15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637608.44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637608.44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361021.34</v>
      </c>
      <c r="I66" s="17">
        <v>0</v>
      </c>
      <c r="J66" s="17">
        <v>0</v>
      </c>
      <c r="K66" s="17">
        <v>0</v>
      </c>
      <c r="L66" s="45">
        <f t="shared" si="15"/>
        <v>361021.34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568571.39</v>
      </c>
      <c r="K68" s="17">
        <v>0</v>
      </c>
      <c r="L68" s="45">
        <f t="shared" si="15"/>
        <v>568571.39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374269.53</v>
      </c>
      <c r="L69" s="45">
        <f t="shared" si="15"/>
        <v>374269.53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312841.77</v>
      </c>
      <c r="L70" s="45">
        <f t="shared" si="15"/>
        <v>312841.77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459319.14</v>
      </c>
      <c r="J73" s="51">
        <v>0</v>
      </c>
      <c r="K73" s="51">
        <v>0</v>
      </c>
      <c r="L73" s="50">
        <f>SUM(B73:K73)</f>
        <v>459319.14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2022-03-04T17:31:07Z</dcterms:modified>
  <cp:category/>
  <cp:version/>
  <cp:contentType/>
  <cp:contentStatus/>
</cp:coreProperties>
</file>