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<sst xmlns="http://schemas.openxmlformats.org/spreadsheetml/2006/main" count="83" uniqueCount="82">
  <si>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</si>
  <si>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</si>
  <si>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</si>
  <si>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</si>
  <si>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</si>
  <si>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</si>
  <si>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</si>
  <si>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</si>
  <si>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</si>
  <si>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</si>
  <si>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</si>
  <si>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</si>
  <si>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</si>
  <si>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</si>
  <si>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</si>
  <si>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</si>
  <si>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</si>
  <si>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</si>
  <si>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</si>
  <si>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</si>
  <si>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</si>
  <si>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</si>
  <si>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</si>
  <si>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</si>
  <si>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</si>
  <si>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</si>
  <si>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</si>
  <si>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</si>
  <si>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</si>
  <si>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</si>
  <si>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</si>
  <si>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</si>
  <si>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</si>
  <si>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</si>
  <si>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</si>
  <si>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</si>
  <si>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</si>
  <si>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</si>
  <si>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</si>
  <si>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</si>
  <si>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</si>
  <si>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</si>
  <si>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</si>
  <si>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</si>
  <si>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</si>
  <si>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</si>
  <si>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</si>
  <si>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</si>
  <si>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</si>
  <si>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</si>
  <si>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</si>
  <si>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</si>
  <si>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</si>
  <si>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</si>
  <si>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</si>
  <si>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</si>
  <si>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</si>
  <si>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</si>
  <si>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</si>
  <si>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</si>
  <si>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</si>
  <si>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</si>
  <si>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</si>
  <si>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</si>
  <si>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</si>
  <si>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</si>
  <si>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</si>
  <si>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</si>
  <si>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</si>
  <si>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</si>
  <si>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</si>
  <si>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</si>
  <si>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</si>
  <si>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21/02/22 - VENCIMENTO 02/03/22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</si>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</sst>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81582</v>
      </c>
      <c r="C7" s="10">
        <f>C8+C11</f>
        <v>98795</v>
      </c>
      <c r="D7" s="10">
        <f aca="true" t="shared" si="0" ref="D7:K7">D8+D11</f>
        <v>290771</v>
      </c>
      <c r="E7" s="10">
        <f t="shared" si="0"/>
        <v>233825</v>
      </c>
      <c r="F7" s="10">
        <f t="shared" si="0"/>
        <v>255644</v>
      </c>
      <c r="G7" s="10">
        <f t="shared" si="0"/>
        <v>135345</v>
      </c>
      <c r="H7" s="10">
        <f t="shared" si="0"/>
        <v>70956</v>
      </c>
      <c r="I7" s="10">
        <f t="shared" si="0"/>
        <v>109234</v>
      </c>
      <c r="J7" s="10">
        <f t="shared" si="0"/>
        <v>104796</v>
      </c>
      <c r="K7" s="10">
        <f t="shared" si="0"/>
        <v>199007</v>
      </c>
      <c r="L7" s="10">
        <f>SUM(B7:K7)</f>
        <v>1579955</v>
      </c>
      <c r="M7" s="11"/>
    </row>
    <row r="8" spans="1:13" ht="17.25" customHeight="1">
      <c r="A8" s="12" t="s">
        <v>18</v>
      </c>
      <c r="B8" s="13">
        <f>B9+B10</f>
        <v>6798</v>
      </c>
      <c r="C8" s="13">
        <f aca="true" t="shared" si="1" ref="C8:K8">C9+C10</f>
        <v>7812</v>
      </c>
      <c r="D8" s="13">
        <f t="shared" si="1"/>
        <v>23447</v>
      </c>
      <c r="E8" s="13">
        <f t="shared" si="1"/>
        <v>16283</v>
      </c>
      <c r="F8" s="13">
        <f t="shared" si="1"/>
        <v>17020</v>
      </c>
      <c r="G8" s="13">
        <f t="shared" si="1"/>
        <v>11557</v>
      </c>
      <c r="H8" s="13">
        <f t="shared" si="1"/>
        <v>5352</v>
      </c>
      <c r="I8" s="13">
        <f t="shared" si="1"/>
        <v>6207</v>
      </c>
      <c r="J8" s="13">
        <f t="shared" si="1"/>
        <v>7902</v>
      </c>
      <c r="K8" s="13">
        <f t="shared" si="1"/>
        <v>13923</v>
      </c>
      <c r="L8" s="13">
        <f>SUM(B8:K8)</f>
        <v>116301</v>
      </c>
      <c r="M8"/>
    </row>
    <row r="9" spans="1:13" ht="17.25" customHeight="1">
      <c r="A9" s="14" t="s">
        <v>19</v>
      </c>
      <c r="B9" s="15">
        <v>6797</v>
      </c>
      <c r="C9" s="15">
        <v>7812</v>
      </c>
      <c r="D9" s="15">
        <v>23447</v>
      </c>
      <c r="E9" s="15">
        <v>16283</v>
      </c>
      <c r="F9" s="15">
        <v>17020</v>
      </c>
      <c r="G9" s="15">
        <v>11557</v>
      </c>
      <c r="H9" s="15">
        <v>5346</v>
      </c>
      <c r="I9" s="15">
        <v>6207</v>
      </c>
      <c r="J9" s="15">
        <v>7902</v>
      </c>
      <c r="K9" s="15">
        <v>13923</v>
      </c>
      <c r="L9" s="13">
        <f>SUM(B9:K9)</f>
        <v>116294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74784</v>
      </c>
      <c r="C11" s="15">
        <v>90983</v>
      </c>
      <c r="D11" s="15">
        <v>267324</v>
      </c>
      <c r="E11" s="15">
        <v>217542</v>
      </c>
      <c r="F11" s="15">
        <v>238624</v>
      </c>
      <c r="G11" s="15">
        <v>123788</v>
      </c>
      <c r="H11" s="15">
        <v>65604</v>
      </c>
      <c r="I11" s="15">
        <v>103027</v>
      </c>
      <c r="J11" s="15">
        <v>96894</v>
      </c>
      <c r="K11" s="15">
        <v>185084</v>
      </c>
      <c r="L11" s="13">
        <f>SUM(B11:K11)</f>
        <v>1463654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1.013533890779281</v>
      </c>
      <c r="C16" s="22">
        <v>1.201761553534952</v>
      </c>
      <c r="D16" s="22">
        <v>1.119919371110035</v>
      </c>
      <c r="E16" s="22">
        <v>1.113009136077843</v>
      </c>
      <c r="F16" s="22">
        <v>1.241139494144374</v>
      </c>
      <c r="G16" s="22">
        <v>1.18328740680114</v>
      </c>
      <c r="H16" s="22">
        <v>1.156273074674642</v>
      </c>
      <c r="I16" s="22">
        <v>1.210168520415346</v>
      </c>
      <c r="J16" s="22">
        <v>1.368651417485748</v>
      </c>
      <c r="K16" s="22">
        <v>1.099717176882606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538271.3800000001</v>
      </c>
      <c r="C18" s="25">
        <f aca="true" t="shared" si="2" ref="C18:K18">SUM(C19:C28)</f>
        <v>430130.5300000001</v>
      </c>
      <c r="D18" s="25">
        <f t="shared" si="2"/>
        <v>1413870.71</v>
      </c>
      <c r="E18" s="25">
        <f t="shared" si="2"/>
        <v>1135531.0200000003</v>
      </c>
      <c r="F18" s="25">
        <f t="shared" si="2"/>
        <v>1239393.4099999997</v>
      </c>
      <c r="G18" s="25">
        <f t="shared" si="2"/>
        <v>687826.93</v>
      </c>
      <c r="H18" s="25">
        <f t="shared" si="2"/>
        <v>390889.55</v>
      </c>
      <c r="I18" s="25">
        <f t="shared" si="2"/>
        <v>499290.24999999994</v>
      </c>
      <c r="J18" s="25">
        <f t="shared" si="2"/>
        <v>600711.44</v>
      </c>
      <c r="K18" s="25">
        <f t="shared" si="2"/>
        <v>749147.94</v>
      </c>
      <c r="L18" s="25">
        <f>SUM(L19:L28)</f>
        <v>7685063.160000002</v>
      </c>
      <c r="M18"/>
    </row>
    <row r="19" spans="1:13" ht="17.25" customHeight="1">
      <c r="A19" s="26" t="s">
        <v>76</v>
      </c>
      <c r="B19" s="60">
        <f>ROUND((B13+B14)*B7,2)</f>
        <v>526375.22</v>
      </c>
      <c r="C19" s="60">
        <f aca="true" t="shared" si="3" ref="C19:K19">ROUND((C13+C14)*C7,2)</f>
        <v>348726.59</v>
      </c>
      <c r="D19" s="60">
        <f t="shared" si="3"/>
        <v>1221587.13</v>
      </c>
      <c r="E19" s="60">
        <f t="shared" si="3"/>
        <v>995042.29</v>
      </c>
      <c r="F19" s="60">
        <f t="shared" si="3"/>
        <v>961221.44</v>
      </c>
      <c r="G19" s="60">
        <f t="shared" si="3"/>
        <v>559570.37</v>
      </c>
      <c r="H19" s="60">
        <f t="shared" si="3"/>
        <v>323147.82</v>
      </c>
      <c r="I19" s="60">
        <f t="shared" si="3"/>
        <v>412456.66</v>
      </c>
      <c r="J19" s="60">
        <f t="shared" si="3"/>
        <v>426163.41</v>
      </c>
      <c r="K19" s="60">
        <f t="shared" si="3"/>
        <v>660862.45</v>
      </c>
      <c r="L19" s="32">
        <f>SUM(B19:K19)</f>
        <v>6435153.380000001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7123.9</v>
      </c>
      <c r="C20" s="32">
        <f t="shared" si="4"/>
        <v>70359.62</v>
      </c>
      <c r="D20" s="32">
        <f t="shared" si="4"/>
        <v>146491.96</v>
      </c>
      <c r="E20" s="32">
        <f t="shared" si="4"/>
        <v>112448.87</v>
      </c>
      <c r="F20" s="32">
        <f t="shared" si="4"/>
        <v>231788.45</v>
      </c>
      <c r="G20" s="32">
        <f t="shared" si="4"/>
        <v>102562.2</v>
      </c>
      <c r="H20" s="32">
        <f t="shared" si="4"/>
        <v>50499.3</v>
      </c>
      <c r="I20" s="32">
        <f t="shared" si="4"/>
        <v>86685.41</v>
      </c>
      <c r="J20" s="32">
        <f t="shared" si="4"/>
        <v>157105.75</v>
      </c>
      <c r="K20" s="32">
        <f t="shared" si="4"/>
        <v>65899.34</v>
      </c>
      <c r="L20" s="32">
        <f aca="true" t="shared" si="5" ref="L19:L28">SUM(B20:K20)</f>
        <v>1030964.8</v>
      </c>
      <c r="M20"/>
    </row>
    <row r="21" spans="1:13" ht="17.25" customHeight="1">
      <c r="A21" s="26" t="s">
        <v>25</v>
      </c>
      <c r="B21" s="32">
        <v>2298.04</v>
      </c>
      <c r="C21" s="32">
        <v>8690.14</v>
      </c>
      <c r="D21" s="32">
        <v>40106.22</v>
      </c>
      <c r="E21" s="32">
        <v>24387.94</v>
      </c>
      <c r="F21" s="32">
        <v>42671.4</v>
      </c>
      <c r="G21" s="32">
        <v>24582.18</v>
      </c>
      <c r="H21" s="32">
        <v>14961.72</v>
      </c>
      <c r="I21" s="32">
        <v>9114.3</v>
      </c>
      <c r="J21" s="32">
        <v>13176.57</v>
      </c>
      <c r="K21" s="32">
        <v>17830.86</v>
      </c>
      <c r="L21" s="32">
        <f t="shared" si="5"/>
        <v>197819.37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501.01</v>
      </c>
      <c r="C26" s="32">
        <v>398.24</v>
      </c>
      <c r="D26" s="32">
        <v>1312.9</v>
      </c>
      <c r="E26" s="32">
        <v>1053.4</v>
      </c>
      <c r="F26" s="32">
        <v>1151.03</v>
      </c>
      <c r="G26" s="32">
        <v>639.75</v>
      </c>
      <c r="H26" s="32">
        <v>362.27</v>
      </c>
      <c r="I26" s="32">
        <v>462.47</v>
      </c>
      <c r="J26" s="32">
        <v>557.53</v>
      </c>
      <c r="K26" s="32">
        <v>696.27</v>
      </c>
      <c r="L26" s="32">
        <f t="shared" si="5"/>
        <v>7134.870000000001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-56555.03</v>
      </c>
      <c r="C31" s="32">
        <f t="shared" si="6"/>
        <v>-36587.25</v>
      </c>
      <c r="D31" s="32">
        <f t="shared" si="6"/>
        <v>-110467.33</v>
      </c>
      <c r="E31" s="32">
        <f t="shared" si="6"/>
        <v>2792554.71</v>
      </c>
      <c r="F31" s="32">
        <f t="shared" si="6"/>
        <v>-81288.47</v>
      </c>
      <c r="G31" s="32">
        <f t="shared" si="6"/>
        <v>-54408.200000000004</v>
      </c>
      <c r="H31" s="32">
        <f t="shared" si="6"/>
        <v>-34890.58</v>
      </c>
      <c r="I31" s="32">
        <f t="shared" si="6"/>
        <v>-38370.340000000004</v>
      </c>
      <c r="J31" s="32">
        <f t="shared" si="6"/>
        <v>-37869.030000000006</v>
      </c>
      <c r="K31" s="32">
        <f t="shared" si="6"/>
        <v>-65132.909999999996</v>
      </c>
      <c r="L31" s="32">
        <f aca="true" t="shared" si="7" ref="L31:L38">SUM(B31:K31)</f>
        <v>2276985.57</v>
      </c>
      <c r="M31"/>
    </row>
    <row r="32" spans="1:13" ht="18.75" customHeight="1">
      <c r="A32" s="26" t="s">
        <v>29</v>
      </c>
      <c r="B32" s="32">
        <f>B33+B34+B35+B36</f>
        <v>-29906.8</v>
      </c>
      <c r="C32" s="32">
        <f aca="true" t="shared" si="8" ref="C32:K32">C33+C34+C35+C36</f>
        <v>-34372.8</v>
      </c>
      <c r="D32" s="32">
        <f t="shared" si="8"/>
        <v>-103166.8</v>
      </c>
      <c r="E32" s="32">
        <f t="shared" si="8"/>
        <v>-71645.2</v>
      </c>
      <c r="F32" s="32">
        <f t="shared" si="8"/>
        <v>-74888</v>
      </c>
      <c r="G32" s="32">
        <f t="shared" si="8"/>
        <v>-50850.8</v>
      </c>
      <c r="H32" s="32">
        <f t="shared" si="8"/>
        <v>-23522.4</v>
      </c>
      <c r="I32" s="32">
        <f t="shared" si="8"/>
        <v>-35798.72</v>
      </c>
      <c r="J32" s="32">
        <f t="shared" si="8"/>
        <v>-34768.8</v>
      </c>
      <c r="K32" s="32">
        <f t="shared" si="8"/>
        <v>-61261.2</v>
      </c>
      <c r="L32" s="32">
        <f t="shared" si="7"/>
        <v>-520181.52</v>
      </c>
      <c r="M32"/>
    </row>
    <row r="33" spans="1:13" s="35" customFormat="1" ht="18.75" customHeight="1">
      <c r="A33" s="33" t="s">
        <v>56</v>
      </c>
      <c r="B33" s="32">
        <f>-ROUND((B9)*$E$3,2)</f>
        <v>-29906.8</v>
      </c>
      <c r="C33" s="32">
        <f aca="true" t="shared" si="9" ref="C33:K33">-ROUND((C9)*$E$3,2)</f>
        <v>-34372.8</v>
      </c>
      <c r="D33" s="32">
        <f t="shared" si="9"/>
        <v>-103166.8</v>
      </c>
      <c r="E33" s="32">
        <f t="shared" si="9"/>
        <v>-71645.2</v>
      </c>
      <c r="F33" s="32">
        <f t="shared" si="9"/>
        <v>-74888</v>
      </c>
      <c r="G33" s="32">
        <f t="shared" si="9"/>
        <v>-50850.8</v>
      </c>
      <c r="H33" s="32">
        <f t="shared" si="9"/>
        <v>-23522.4</v>
      </c>
      <c r="I33" s="32">
        <f t="shared" si="9"/>
        <v>-27310.8</v>
      </c>
      <c r="J33" s="32">
        <f t="shared" si="9"/>
        <v>-34768.8</v>
      </c>
      <c r="K33" s="32">
        <f t="shared" si="9"/>
        <v>-61261.2</v>
      </c>
      <c r="L33" s="32">
        <f t="shared" si="7"/>
        <v>-511693.60000000003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-28.16</v>
      </c>
      <c r="J35" s="17">
        <v>0</v>
      </c>
      <c r="K35" s="17">
        <v>0</v>
      </c>
      <c r="L35" s="32">
        <f t="shared" si="7"/>
        <v>-28.16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-8459.76</v>
      </c>
      <c r="J36" s="17">
        <v>0</v>
      </c>
      <c r="K36" s="17">
        <v>0</v>
      </c>
      <c r="L36" s="32">
        <f t="shared" si="7"/>
        <v>-8459.76</v>
      </c>
      <c r="M36"/>
    </row>
    <row r="37" spans="1:13" s="35" customFormat="1" ht="18.75" customHeight="1">
      <c r="A37" s="26" t="s">
        <v>33</v>
      </c>
      <c r="B37" s="37">
        <f>SUM(B38:B49)</f>
        <v>-26648.230000000003</v>
      </c>
      <c r="C37" s="37">
        <f aca="true" t="shared" si="10" ref="C37:K37">SUM(C38:C49)</f>
        <v>-2214.45</v>
      </c>
      <c r="D37" s="37">
        <f t="shared" si="10"/>
        <v>-7300.53</v>
      </c>
      <c r="E37" s="37">
        <f t="shared" si="10"/>
        <v>2864199.91</v>
      </c>
      <c r="F37" s="37">
        <f t="shared" si="10"/>
        <v>-6400.47</v>
      </c>
      <c r="G37" s="37">
        <f t="shared" si="10"/>
        <v>-3557.4</v>
      </c>
      <c r="H37" s="37">
        <f t="shared" si="10"/>
        <v>-11368.18</v>
      </c>
      <c r="I37" s="37">
        <f t="shared" si="10"/>
        <v>-2571.62</v>
      </c>
      <c r="J37" s="37">
        <f t="shared" si="10"/>
        <v>-3100.23</v>
      </c>
      <c r="K37" s="37">
        <f t="shared" si="10"/>
        <v>-3871.71</v>
      </c>
      <c r="L37" s="32">
        <f t="shared" si="7"/>
        <v>2797167.09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37">
        <v>2875500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7">
        <f>SUM(B46:K46)</f>
        <v>2875500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80</v>
      </c>
      <c r="B48" s="17">
        <v>-2785.92</v>
      </c>
      <c r="C48" s="17">
        <v>-2214.45</v>
      </c>
      <c r="D48" s="17">
        <v>-7300.53</v>
      </c>
      <c r="E48" s="17">
        <v>-5857.57</v>
      </c>
      <c r="F48" s="17">
        <v>-6400.47</v>
      </c>
      <c r="G48" s="17">
        <v>-3557.4</v>
      </c>
      <c r="H48" s="17">
        <v>-2014.43</v>
      </c>
      <c r="I48" s="17">
        <v>-2571.62</v>
      </c>
      <c r="J48" s="17">
        <v>-3100.23</v>
      </c>
      <c r="K48" s="17">
        <v>-3871.71</v>
      </c>
      <c r="L48" s="29">
        <f t="shared" si="11"/>
        <v>-39674.33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481716.3500000001</v>
      </c>
      <c r="C52" s="40">
        <f aca="true" t="shared" si="12" ref="C52:K52">IF(C18+C31+C44+C53&lt;0,0,C18+C31+C53)</f>
        <v>393543.2800000001</v>
      </c>
      <c r="D52" s="40">
        <f t="shared" si="12"/>
        <v>1303403.38</v>
      </c>
      <c r="E52" s="40">
        <f t="shared" si="12"/>
        <v>3928085.7300000004</v>
      </c>
      <c r="F52" s="40">
        <f t="shared" si="12"/>
        <v>1158104.9399999997</v>
      </c>
      <c r="G52" s="40">
        <f t="shared" si="12"/>
        <v>633418.7300000001</v>
      </c>
      <c r="H52" s="40">
        <f t="shared" si="12"/>
        <v>355998.97</v>
      </c>
      <c r="I52" s="40">
        <f t="shared" si="12"/>
        <v>460919.9099999999</v>
      </c>
      <c r="J52" s="40">
        <f t="shared" si="12"/>
        <v>562842.4099999999</v>
      </c>
      <c r="K52" s="40">
        <f t="shared" si="12"/>
        <v>684015.0299999999</v>
      </c>
      <c r="L52" s="41">
        <f>SUM(B52:K52)</f>
        <v>9962048.729999999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481716.35</v>
      </c>
      <c r="C58" s="40">
        <f aca="true" t="shared" si="14" ref="C58:J58">SUM(C59:C70)</f>
        <v>393543.28</v>
      </c>
      <c r="D58" s="40">
        <f t="shared" si="14"/>
        <v>1303403.38</v>
      </c>
      <c r="E58" s="40">
        <f t="shared" si="14"/>
        <v>3928085.73</v>
      </c>
      <c r="F58" s="40">
        <f t="shared" si="14"/>
        <v>1158104.94</v>
      </c>
      <c r="G58" s="40">
        <f t="shared" si="14"/>
        <v>633418.73</v>
      </c>
      <c r="H58" s="40">
        <f t="shared" si="14"/>
        <v>355998.96</v>
      </c>
      <c r="I58" s="40">
        <f>SUM(I59:I73)</f>
        <v>460919.91</v>
      </c>
      <c r="J58" s="40">
        <f t="shared" si="14"/>
        <v>562842.41</v>
      </c>
      <c r="K58" s="40">
        <f>SUM(K59:K72)</f>
        <v>684015.03</v>
      </c>
      <c r="L58" s="45">
        <f>SUM(B58:K58)</f>
        <v>9962048.719999999</v>
      </c>
      <c r="M58" s="39"/>
    </row>
    <row r="59" spans="1:13" ht="18.75" customHeight="1">
      <c r="A59" s="46" t="s">
        <v>49</v>
      </c>
      <c r="B59" s="47">
        <v>481716.35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481716.35</v>
      </c>
      <c r="M59" s="39"/>
    </row>
    <row r="60" spans="1:12" ht="18.75" customHeight="1">
      <c r="A60" s="46" t="s">
        <v>59</v>
      </c>
      <c r="B60" s="17">
        <v>0</v>
      </c>
      <c r="C60" s="47">
        <v>343563.28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343563.28</v>
      </c>
    </row>
    <row r="61" spans="1:12" ht="18.75" customHeight="1">
      <c r="A61" s="46" t="s">
        <v>60</v>
      </c>
      <c r="B61" s="17">
        <v>0</v>
      </c>
      <c r="C61" s="47">
        <v>49980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49980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1303403.38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1303403.38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3928085.73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3928085.73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1158104.94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1158104.94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633418.73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633418.73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355998.96</v>
      </c>
      <c r="I66" s="17">
        <v>0</v>
      </c>
      <c r="J66" s="17">
        <v>0</v>
      </c>
      <c r="K66" s="17">
        <v>0</v>
      </c>
      <c r="L66" s="45">
        <f t="shared" si="15"/>
        <v>355998.96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562842.41</v>
      </c>
      <c r="K68" s="17">
        <v>0</v>
      </c>
      <c r="L68" s="45">
        <f t="shared" si="15"/>
        <v>562842.41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382501.2</v>
      </c>
      <c r="L69" s="45">
        <f t="shared" si="15"/>
        <v>382501.2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301513.83</v>
      </c>
      <c r="L70" s="45">
        <f t="shared" si="15"/>
        <v>301513.83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460919.91</v>
      </c>
      <c r="J73" s="51">
        <v>0</v>
      </c>
      <c r="K73" s="51">
        <v>0</v>
      </c>
      <c r="L73" s="50">
        <f>SUM(B73:K73)</f>
        <v>460919.91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3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2022-02-25T22:02:45Z</dcterms:modified>
  <cp:category/>
  <cp:version/>
  <cp:contentType/>
  <cp:contentStatus/>
</cp:coreProperties>
</file>