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<sst xmlns="http://schemas.openxmlformats.org/spreadsheetml/2006/main" count="83" uniqueCount="82">
  <si>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</si>
  <si>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</si>
  <si>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</si>
  <si>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</si>
  <si>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</si>
  <si>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</si>
  <si>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</si>
  <si>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</si>
  <si>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</si>
  <si>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</si>
  <si>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</si>
  <si>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</si>
  <si>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</si>
  <si>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</si>
  <si>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</si>
  <si>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</si>
  <si>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</si>
  <si>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</si>
  <si>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</si>
  <si>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</si>
  <si>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</si>
  <si>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</si>
  <si>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</si>
  <si>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</si>
  <si>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</si>
  <si>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</si>
  <si>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</si>
  <si>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</si>
  <si>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</si>
  <si>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</si>
  <si>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</si>
  <si>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</si>
  <si>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</si>
  <si>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</si>
  <si>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</si>
  <si>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</si>
  <si>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</si>
  <si>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</si>
  <si>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</si>
  <si>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</si>
  <si>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</si>
  <si>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</si>
  <si>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</si>
  <si>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</si>
  <si>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</si>
  <si>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</si>
  <si>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</si>
  <si>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</si>
  <si>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</si>
  <si>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</si>
  <si>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</si>
  <si>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</si>
  <si>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</si>
  <si>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</si>
  <si>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</si>
  <si>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</si>
  <si>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</si>
  <si>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</si>
  <si>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</si>
  <si>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</si>
  <si>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</si>
  <si>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</si>
  <si>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</si>
  <si>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</si>
  <si>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</si>
  <si>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</si>
  <si>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</si>
  <si>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</si>
  <si>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</si>
  <si>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</si>
  <si>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</si>
  <si>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</si>
  <si>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</si>
  <si>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19/02/22 - VENCIMENTO 25/02/22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</si>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</sst>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44227</v>
      </c>
      <c r="C7" s="10">
        <f>C8+C11</f>
        <v>56358</v>
      </c>
      <c r="D7" s="10">
        <f aca="true" t="shared" si="0" ref="D7:K7">D8+D11</f>
        <v>174292</v>
      </c>
      <c r="E7" s="10">
        <f t="shared" si="0"/>
        <v>147915</v>
      </c>
      <c r="F7" s="10">
        <f t="shared" si="0"/>
        <v>152985</v>
      </c>
      <c r="G7" s="10">
        <f t="shared" si="0"/>
        <v>69680</v>
      </c>
      <c r="H7" s="10">
        <f t="shared" si="0"/>
        <v>34290</v>
      </c>
      <c r="I7" s="10">
        <f t="shared" si="0"/>
        <v>64112</v>
      </c>
      <c r="J7" s="10">
        <f t="shared" si="0"/>
        <v>44018</v>
      </c>
      <c r="K7" s="10">
        <f t="shared" si="0"/>
        <v>120321</v>
      </c>
      <c r="L7" s="10">
        <f>SUM(B7:K7)</f>
        <v>908198</v>
      </c>
      <c r="M7" s="11"/>
    </row>
    <row r="8" spans="1:13" ht="17.25" customHeight="1">
      <c r="A8" s="12" t="s">
        <v>18</v>
      </c>
      <c r="B8" s="13">
        <f>B9+B10</f>
        <v>4556</v>
      </c>
      <c r="C8" s="13">
        <f aca="true" t="shared" si="1" ref="C8:K8">C9+C10</f>
        <v>5069</v>
      </c>
      <c r="D8" s="13">
        <f t="shared" si="1"/>
        <v>16619</v>
      </c>
      <c r="E8" s="13">
        <f t="shared" si="1"/>
        <v>12717</v>
      </c>
      <c r="F8" s="13">
        <f t="shared" si="1"/>
        <v>12382</v>
      </c>
      <c r="G8" s="13">
        <f t="shared" si="1"/>
        <v>7130</v>
      </c>
      <c r="H8" s="13">
        <f t="shared" si="1"/>
        <v>2899</v>
      </c>
      <c r="I8" s="13">
        <f t="shared" si="1"/>
        <v>4061</v>
      </c>
      <c r="J8" s="13">
        <f t="shared" si="1"/>
        <v>3565</v>
      </c>
      <c r="K8" s="13">
        <f t="shared" si="1"/>
        <v>9437</v>
      </c>
      <c r="L8" s="13">
        <f>SUM(B8:K8)</f>
        <v>78435</v>
      </c>
      <c r="M8"/>
    </row>
    <row r="9" spans="1:13" ht="17.25" customHeight="1">
      <c r="A9" s="14" t="s">
        <v>19</v>
      </c>
      <c r="B9" s="15">
        <v>4553</v>
      </c>
      <c r="C9" s="15">
        <v>5069</v>
      </c>
      <c r="D9" s="15">
        <v>16619</v>
      </c>
      <c r="E9" s="15">
        <v>12717</v>
      </c>
      <c r="F9" s="15">
        <v>12382</v>
      </c>
      <c r="G9" s="15">
        <v>7130</v>
      </c>
      <c r="H9" s="15">
        <v>2893</v>
      </c>
      <c r="I9" s="15">
        <v>4061</v>
      </c>
      <c r="J9" s="15">
        <v>3565</v>
      </c>
      <c r="K9" s="15">
        <v>9437</v>
      </c>
      <c r="L9" s="13">
        <f>SUM(B9:K9)</f>
        <v>78426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39671</v>
      </c>
      <c r="C11" s="15">
        <v>51289</v>
      </c>
      <c r="D11" s="15">
        <v>157673</v>
      </c>
      <c r="E11" s="15">
        <v>135198</v>
      </c>
      <c r="F11" s="15">
        <v>140603</v>
      </c>
      <c r="G11" s="15">
        <v>62550</v>
      </c>
      <c r="H11" s="15">
        <v>31391</v>
      </c>
      <c r="I11" s="15">
        <v>60051</v>
      </c>
      <c r="J11" s="15">
        <v>40453</v>
      </c>
      <c r="K11" s="15">
        <v>110884</v>
      </c>
      <c r="L11" s="13">
        <f>SUM(B11:K11)</f>
        <v>829763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9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1.041392236560846</v>
      </c>
      <c r="C16" s="22">
        <v>1.200489252039678</v>
      </c>
      <c r="D16" s="22">
        <v>1.112487044202133</v>
      </c>
      <c r="E16" s="22">
        <v>1.100899654233702</v>
      </c>
      <c r="F16" s="22">
        <v>1.238670160086176</v>
      </c>
      <c r="G16" s="22">
        <v>1.162086730230403</v>
      </c>
      <c r="H16" s="22">
        <v>1.154397543789763</v>
      </c>
      <c r="I16" s="22">
        <v>1.145942785255917</v>
      </c>
      <c r="J16" s="22">
        <v>1.347438531396741</v>
      </c>
      <c r="K16" s="22">
        <v>1.062866721218087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300347.57000000007</v>
      </c>
      <c r="C18" s="25">
        <f aca="true" t="shared" si="2" ref="C18:K18">SUM(C19:C28)</f>
        <v>246669.99000000002</v>
      </c>
      <c r="D18" s="25">
        <f t="shared" si="2"/>
        <v>850783.05</v>
      </c>
      <c r="E18" s="25">
        <f t="shared" si="2"/>
        <v>716962.52</v>
      </c>
      <c r="F18" s="25">
        <f t="shared" si="2"/>
        <v>743836.04</v>
      </c>
      <c r="G18" s="25">
        <f t="shared" si="2"/>
        <v>350445.57000000007</v>
      </c>
      <c r="H18" s="25">
        <f t="shared" si="2"/>
        <v>190609.63</v>
      </c>
      <c r="I18" s="25">
        <f t="shared" si="2"/>
        <v>273920.68000000005</v>
      </c>
      <c r="J18" s="25">
        <f t="shared" si="2"/>
        <v>252851</v>
      </c>
      <c r="K18" s="25">
        <f t="shared" si="2"/>
        <v>440363.30999999994</v>
      </c>
      <c r="L18" s="25">
        <f>SUM(L19:L28)</f>
        <v>4366789.360000001</v>
      </c>
      <c r="M18"/>
    </row>
    <row r="19" spans="1:13" ht="17.25" customHeight="1">
      <c r="A19" s="26" t="s">
        <v>76</v>
      </c>
      <c r="B19" s="60">
        <f>ROUND((B13+B14)*B7,2)</f>
        <v>285357.03</v>
      </c>
      <c r="C19" s="60">
        <f aca="true" t="shared" si="3" ref="C19:K19">ROUND((C13+C14)*C7,2)</f>
        <v>198932.47</v>
      </c>
      <c r="D19" s="60">
        <f t="shared" si="3"/>
        <v>732235.55</v>
      </c>
      <c r="E19" s="60">
        <f t="shared" si="3"/>
        <v>629452.28</v>
      </c>
      <c r="F19" s="60">
        <f t="shared" si="3"/>
        <v>575223.6</v>
      </c>
      <c r="G19" s="60">
        <f t="shared" si="3"/>
        <v>288084.99</v>
      </c>
      <c r="H19" s="60">
        <f t="shared" si="3"/>
        <v>156163.52</v>
      </c>
      <c r="I19" s="60">
        <f t="shared" si="3"/>
        <v>242080.5</v>
      </c>
      <c r="J19" s="60">
        <f t="shared" si="3"/>
        <v>179003.6</v>
      </c>
      <c r="K19" s="60">
        <f t="shared" si="3"/>
        <v>399561.98</v>
      </c>
      <c r="L19" s="32">
        <f>SUM(B19:K19)</f>
        <v>3686095.52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11811.57</v>
      </c>
      <c r="C20" s="32">
        <f t="shared" si="4"/>
        <v>39883.82</v>
      </c>
      <c r="D20" s="32">
        <f t="shared" si="4"/>
        <v>82367.01</v>
      </c>
      <c r="E20" s="32">
        <f t="shared" si="4"/>
        <v>63511.52</v>
      </c>
      <c r="F20" s="32">
        <f t="shared" si="4"/>
        <v>137288.71</v>
      </c>
      <c r="G20" s="32">
        <f t="shared" si="4"/>
        <v>46694.75</v>
      </c>
      <c r="H20" s="32">
        <f t="shared" si="4"/>
        <v>24111.26</v>
      </c>
      <c r="I20" s="32">
        <f t="shared" si="4"/>
        <v>35329.9</v>
      </c>
      <c r="J20" s="32">
        <f t="shared" si="4"/>
        <v>62192.75</v>
      </c>
      <c r="K20" s="32">
        <f t="shared" si="4"/>
        <v>25119.15</v>
      </c>
      <c r="L20" s="32">
        <f aca="true" t="shared" si="5" ref="L19:L28">SUM(B20:K20)</f>
        <v>528310.4400000001</v>
      </c>
      <c r="M20"/>
    </row>
    <row r="21" spans="1:13" ht="17.25" customHeight="1">
      <c r="A21" s="26" t="s">
        <v>25</v>
      </c>
      <c r="B21" s="32">
        <v>751</v>
      </c>
      <c r="C21" s="32">
        <v>5525.22</v>
      </c>
      <c r="D21" s="32">
        <v>30520.79</v>
      </c>
      <c r="E21" s="32">
        <v>20315.97</v>
      </c>
      <c r="F21" s="32">
        <v>27637.3</v>
      </c>
      <c r="G21" s="32">
        <v>14664.13</v>
      </c>
      <c r="H21" s="32">
        <v>8128.65</v>
      </c>
      <c r="I21" s="32">
        <v>5525.22</v>
      </c>
      <c r="J21" s="32">
        <v>7563.65</v>
      </c>
      <c r="K21" s="32">
        <v>11157.72</v>
      </c>
      <c r="L21" s="32">
        <f t="shared" si="5"/>
        <v>131789.65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1" t="s">
        <v>77</v>
      </c>
      <c r="B26" s="32">
        <v>454.76</v>
      </c>
      <c r="C26" s="32">
        <v>372.54</v>
      </c>
      <c r="D26" s="32">
        <v>1287.2</v>
      </c>
      <c r="E26" s="32">
        <v>1084.23</v>
      </c>
      <c r="F26" s="32">
        <v>1125.34</v>
      </c>
      <c r="G26" s="32">
        <v>529.27</v>
      </c>
      <c r="H26" s="32">
        <v>287.76</v>
      </c>
      <c r="I26" s="32">
        <v>413.65</v>
      </c>
      <c r="J26" s="32">
        <v>382.82</v>
      </c>
      <c r="K26" s="32">
        <v>665.44</v>
      </c>
      <c r="L26" s="32">
        <f t="shared" si="5"/>
        <v>6603.01</v>
      </c>
      <c r="M26"/>
    </row>
    <row r="27" spans="1:13" ht="17.25" customHeight="1">
      <c r="A27" s="61" t="s">
        <v>78</v>
      </c>
      <c r="B27" s="32">
        <v>234.56</v>
      </c>
      <c r="C27" s="32">
        <v>223.89</v>
      </c>
      <c r="D27" s="32">
        <v>753.6</v>
      </c>
      <c r="E27" s="32">
        <v>565.85</v>
      </c>
      <c r="F27" s="32">
        <v>634.04</v>
      </c>
      <c r="G27" s="32">
        <v>329.03</v>
      </c>
      <c r="H27" s="32">
        <v>194.19</v>
      </c>
      <c r="I27" s="32">
        <v>254.63</v>
      </c>
      <c r="J27" s="32">
        <v>302.28</v>
      </c>
      <c r="K27" s="32">
        <v>405.12</v>
      </c>
      <c r="L27" s="32">
        <f t="shared" si="5"/>
        <v>3897.1900000000005</v>
      </c>
      <c r="M27"/>
    </row>
    <row r="28" spans="1:13" ht="17.25" customHeight="1">
      <c r="A28" s="61" t="s">
        <v>79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-46424.270000000004</v>
      </c>
      <c r="C31" s="32">
        <f t="shared" si="6"/>
        <v>-24375.18</v>
      </c>
      <c r="D31" s="32">
        <f t="shared" si="6"/>
        <v>-80281.27</v>
      </c>
      <c r="E31" s="32">
        <f t="shared" si="6"/>
        <v>-67426.33</v>
      </c>
      <c r="F31" s="32">
        <f t="shared" si="6"/>
        <v>-60738.4</v>
      </c>
      <c r="G31" s="32">
        <f t="shared" si="6"/>
        <v>-34315.07</v>
      </c>
      <c r="H31" s="32">
        <f t="shared" si="6"/>
        <v>-23683.07</v>
      </c>
      <c r="I31" s="32">
        <f t="shared" si="6"/>
        <v>-20168.57</v>
      </c>
      <c r="J31" s="32">
        <f t="shared" si="6"/>
        <v>-17814.73</v>
      </c>
      <c r="K31" s="32">
        <f t="shared" si="6"/>
        <v>-45223.07</v>
      </c>
      <c r="L31" s="32">
        <f aca="true" t="shared" si="7" ref="L31:L38">SUM(B31:K31)</f>
        <v>-420449.9600000001</v>
      </c>
      <c r="M31"/>
    </row>
    <row r="32" spans="1:13" ht="18.75" customHeight="1">
      <c r="A32" s="26" t="s">
        <v>29</v>
      </c>
      <c r="B32" s="32">
        <f>B33+B34+B35+B36</f>
        <v>-20033.2</v>
      </c>
      <c r="C32" s="32">
        <f aca="true" t="shared" si="8" ref="C32:K32">C33+C34+C35+C36</f>
        <v>-22303.6</v>
      </c>
      <c r="D32" s="32">
        <f t="shared" si="8"/>
        <v>-73123.6</v>
      </c>
      <c r="E32" s="32">
        <f t="shared" si="8"/>
        <v>-55954.8</v>
      </c>
      <c r="F32" s="32">
        <f t="shared" si="8"/>
        <v>-54480.8</v>
      </c>
      <c r="G32" s="32">
        <f t="shared" si="8"/>
        <v>-31372</v>
      </c>
      <c r="H32" s="32">
        <f t="shared" si="8"/>
        <v>-12729.2</v>
      </c>
      <c r="I32" s="32">
        <f t="shared" si="8"/>
        <v>-17868.4</v>
      </c>
      <c r="J32" s="32">
        <f t="shared" si="8"/>
        <v>-15686</v>
      </c>
      <c r="K32" s="32">
        <f t="shared" si="8"/>
        <v>-41522.8</v>
      </c>
      <c r="L32" s="32">
        <f t="shared" si="7"/>
        <v>-345074.4</v>
      </c>
      <c r="M32"/>
    </row>
    <row r="33" spans="1:13" s="35" customFormat="1" ht="18.75" customHeight="1">
      <c r="A33" s="33" t="s">
        <v>56</v>
      </c>
      <c r="B33" s="32">
        <f>-ROUND((B9)*$E$3,2)</f>
        <v>-20033.2</v>
      </c>
      <c r="C33" s="32">
        <f aca="true" t="shared" si="9" ref="C33:K33">-ROUND((C9)*$E$3,2)</f>
        <v>-22303.6</v>
      </c>
      <c r="D33" s="32">
        <f t="shared" si="9"/>
        <v>-73123.6</v>
      </c>
      <c r="E33" s="32">
        <f t="shared" si="9"/>
        <v>-55954.8</v>
      </c>
      <c r="F33" s="32">
        <f t="shared" si="9"/>
        <v>-54480.8</v>
      </c>
      <c r="G33" s="32">
        <f t="shared" si="9"/>
        <v>-31372</v>
      </c>
      <c r="H33" s="32">
        <f t="shared" si="9"/>
        <v>-12729.2</v>
      </c>
      <c r="I33" s="32">
        <f t="shared" si="9"/>
        <v>-17868.4</v>
      </c>
      <c r="J33" s="32">
        <f t="shared" si="9"/>
        <v>-15686</v>
      </c>
      <c r="K33" s="32">
        <f t="shared" si="9"/>
        <v>-41522.8</v>
      </c>
      <c r="L33" s="32">
        <f t="shared" si="7"/>
        <v>-345074.4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0</v>
      </c>
      <c r="J35" s="17">
        <v>0</v>
      </c>
      <c r="K35" s="17">
        <v>0</v>
      </c>
      <c r="L35" s="32">
        <f t="shared" si="7"/>
        <v>0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s="35" customFormat="1" ht="18.75" customHeight="1">
      <c r="A37" s="26" t="s">
        <v>33</v>
      </c>
      <c r="B37" s="37">
        <f>SUM(B38:B49)</f>
        <v>-26391.07</v>
      </c>
      <c r="C37" s="37">
        <f aca="true" t="shared" si="10" ref="C37:K37">SUM(C38:C49)</f>
        <v>-2071.58</v>
      </c>
      <c r="D37" s="37">
        <f t="shared" si="10"/>
        <v>-7157.67</v>
      </c>
      <c r="E37" s="37">
        <f t="shared" si="10"/>
        <v>-11471.53</v>
      </c>
      <c r="F37" s="37">
        <f t="shared" si="10"/>
        <v>-6257.6</v>
      </c>
      <c r="G37" s="37">
        <f t="shared" si="10"/>
        <v>-2943.07</v>
      </c>
      <c r="H37" s="37">
        <f t="shared" si="10"/>
        <v>-10953.869999999999</v>
      </c>
      <c r="I37" s="37">
        <f t="shared" si="10"/>
        <v>-2300.17</v>
      </c>
      <c r="J37" s="37">
        <f t="shared" si="10"/>
        <v>-2128.73</v>
      </c>
      <c r="K37" s="37">
        <f t="shared" si="10"/>
        <v>-3700.27</v>
      </c>
      <c r="L37" s="32">
        <f t="shared" si="7"/>
        <v>-75375.56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80</v>
      </c>
      <c r="B48" s="17">
        <v>-2528.76</v>
      </c>
      <c r="C48" s="17">
        <v>-2071.58</v>
      </c>
      <c r="D48" s="17">
        <v>-7157.67</v>
      </c>
      <c r="E48" s="17">
        <v>-6029.01</v>
      </c>
      <c r="F48" s="17">
        <v>-6257.6</v>
      </c>
      <c r="G48" s="17">
        <v>-2943.07</v>
      </c>
      <c r="H48" s="17">
        <v>-1600.12</v>
      </c>
      <c r="I48" s="17">
        <v>-2300.17</v>
      </c>
      <c r="J48" s="17">
        <v>-2128.73</v>
      </c>
      <c r="K48" s="17">
        <v>-3700.27</v>
      </c>
      <c r="L48" s="29">
        <f t="shared" si="11"/>
        <v>-36716.98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243815.9800000001</v>
      </c>
      <c r="C52" s="40">
        <f aca="true" t="shared" si="12" ref="C52:K52">IF(C18+C31+C44+C53&lt;0,0,C18+C31+C53)</f>
        <v>222294.81000000003</v>
      </c>
      <c r="D52" s="40">
        <f t="shared" si="12"/>
        <v>770501.78</v>
      </c>
      <c r="E52" s="40">
        <f t="shared" si="12"/>
        <v>649536.1900000001</v>
      </c>
      <c r="F52" s="40">
        <f t="shared" si="12"/>
        <v>683097.64</v>
      </c>
      <c r="G52" s="40">
        <f t="shared" si="12"/>
        <v>316130.50000000006</v>
      </c>
      <c r="H52" s="40">
        <f t="shared" si="12"/>
        <v>166926.56</v>
      </c>
      <c r="I52" s="40">
        <f t="shared" si="12"/>
        <v>253752.11000000004</v>
      </c>
      <c r="J52" s="40">
        <f t="shared" si="12"/>
        <v>235036.27</v>
      </c>
      <c r="K52" s="40">
        <f t="shared" si="12"/>
        <v>395140.23999999993</v>
      </c>
      <c r="L52" s="41">
        <f>SUM(B52:K52)</f>
        <v>3936232.08</v>
      </c>
      <c r="M52" s="52"/>
    </row>
    <row r="53" spans="1:12" ht="18.75" customHeight="1">
      <c r="A53" s="26" t="s">
        <v>46</v>
      </c>
      <c r="B53" s="32">
        <v>-10107.319999999949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41">
        <f>SUM(B53:K53)</f>
        <v>-10107.319999999949</v>
      </c>
    </row>
    <row r="54" spans="1:13" ht="18.75" customHeight="1">
      <c r="A54" s="26" t="s">
        <v>47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243815.97</v>
      </c>
      <c r="C58" s="40">
        <f aca="true" t="shared" si="14" ref="C58:J58">SUM(C59:C70)</f>
        <v>222294.81999999998</v>
      </c>
      <c r="D58" s="40">
        <f t="shared" si="14"/>
        <v>770501.78</v>
      </c>
      <c r="E58" s="40">
        <f t="shared" si="14"/>
        <v>649536.19</v>
      </c>
      <c r="F58" s="40">
        <f t="shared" si="14"/>
        <v>683097.64</v>
      </c>
      <c r="G58" s="40">
        <f t="shared" si="14"/>
        <v>316130.51</v>
      </c>
      <c r="H58" s="40">
        <f t="shared" si="14"/>
        <v>166926.56</v>
      </c>
      <c r="I58" s="40">
        <f>SUM(I59:I73)</f>
        <v>253752.11</v>
      </c>
      <c r="J58" s="40">
        <f t="shared" si="14"/>
        <v>235036.27</v>
      </c>
      <c r="K58" s="40">
        <f>SUM(K59:K72)</f>
        <v>395140.25</v>
      </c>
      <c r="L58" s="45">
        <f>SUM(B58:K58)</f>
        <v>3936232.1</v>
      </c>
      <c r="M58" s="39"/>
    </row>
    <row r="59" spans="1:13" ht="18.75" customHeight="1">
      <c r="A59" s="46" t="s">
        <v>49</v>
      </c>
      <c r="B59" s="47">
        <v>243815.97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243815.97</v>
      </c>
      <c r="M59" s="39"/>
    </row>
    <row r="60" spans="1:12" ht="18.75" customHeight="1">
      <c r="A60" s="46" t="s">
        <v>59</v>
      </c>
      <c r="B60" s="17">
        <v>0</v>
      </c>
      <c r="C60" s="47">
        <v>194085.61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194085.61</v>
      </c>
    </row>
    <row r="61" spans="1:12" ht="18.75" customHeight="1">
      <c r="A61" s="46" t="s">
        <v>60</v>
      </c>
      <c r="B61" s="17">
        <v>0</v>
      </c>
      <c r="C61" s="47">
        <v>28209.21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28209.21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770501.78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770501.78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649536.19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649536.19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683097.64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683097.64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316130.51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316130.51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166926.56</v>
      </c>
      <c r="I66" s="17">
        <v>0</v>
      </c>
      <c r="J66" s="17">
        <v>0</v>
      </c>
      <c r="K66" s="17">
        <v>0</v>
      </c>
      <c r="L66" s="45">
        <f t="shared" si="15"/>
        <v>166926.56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235036.27</v>
      </c>
      <c r="K68" s="17">
        <v>0</v>
      </c>
      <c r="L68" s="45">
        <f t="shared" si="15"/>
        <v>235036.27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201956.18</v>
      </c>
      <c r="L69" s="45">
        <f t="shared" si="15"/>
        <v>201956.18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193184.07</v>
      </c>
      <c r="L70" s="45">
        <f t="shared" si="15"/>
        <v>193184.07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253752.11</v>
      </c>
      <c r="J73" s="51">
        <v>0</v>
      </c>
      <c r="K73" s="51">
        <v>0</v>
      </c>
      <c r="L73" s="50">
        <f>SUM(B73:K73)</f>
        <v>253752.11</v>
      </c>
    </row>
    <row r="74" spans="1:12" ht="18" customHeight="1">
      <c r="A74" s="62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3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2022-02-24T22:39:29Z</dcterms:modified>
  <cp:category/>
  <cp:version/>
  <cp:contentType/>
  <cp:contentStatus/>
</cp:coreProperties>
</file>