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<sst xmlns="http://schemas.openxmlformats.org/spreadsheetml/2006/main" count="83" uniqueCount="82">
  <si>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</si>
  <si>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</si>
  <si>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</si>
  <si>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</si>
  <si>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</si>
  <si>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</si>
  <si>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</si>
  <si>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</si>
  <si>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</si>
  <si>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</si>
  <si>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</si>
  <si>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</si>
  <si>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</si>
  <si>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</si>
  <si>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</si>
  <si>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</si>
  <si>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</si>
  <si>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</si>
  <si>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</si>
  <si>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</si>
  <si>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</si>
  <si>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</si>
  <si>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</si>
  <si>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</si>
  <si>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</si>
  <si>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</si>
  <si>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</si>
  <si>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</si>
  <si>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</si>
  <si>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</si>
  <si>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</si>
  <si>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</si>
  <si>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</si>
  <si>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</si>
  <si>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</si>
  <si>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</si>
  <si>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</si>
  <si>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</si>
  <si>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</si>
  <si>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</si>
  <si>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</si>
  <si>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</si>
  <si>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</si>
  <si>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</si>
  <si>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</si>
  <si>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</si>
  <si>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</si>
  <si>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</si>
  <si>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</si>
  <si>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</si>
  <si>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</si>
  <si>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</si>
  <si>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</si>
  <si>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</si>
  <si>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</si>
  <si>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</si>
  <si>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</si>
  <si>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</si>
  <si>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</si>
  <si>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</si>
  <si>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</si>
  <si>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</si>
  <si>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</si>
  <si>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</si>
  <si>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</si>
  <si>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</si>
  <si>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</si>
  <si>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</si>
  <si>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</si>
  <si>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</si>
  <si>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</si>
  <si>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</si>
  <si>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</si>
  <si>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16/02/22 - VENCIMENTO 23/02/22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</si>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</sst>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1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82217</v>
      </c>
      <c r="C7" s="10">
        <f>C8+C11</f>
        <v>102890</v>
      </c>
      <c r="D7" s="10">
        <f aca="true" t="shared" si="0" ref="D7:K7">D8+D11</f>
        <v>299371</v>
      </c>
      <c r="E7" s="10">
        <f t="shared" si="0"/>
        <v>244985</v>
      </c>
      <c r="F7" s="10">
        <f t="shared" si="0"/>
        <v>262172</v>
      </c>
      <c r="G7" s="10">
        <f t="shared" si="0"/>
        <v>140243</v>
      </c>
      <c r="H7" s="10">
        <f t="shared" si="0"/>
        <v>73598</v>
      </c>
      <c r="I7" s="10">
        <f t="shared" si="0"/>
        <v>113527</v>
      </c>
      <c r="J7" s="10">
        <f t="shared" si="0"/>
        <v>109367</v>
      </c>
      <c r="K7" s="10">
        <f t="shared" si="0"/>
        <v>204674</v>
      </c>
      <c r="L7" s="10">
        <f>SUM(B7:K7)</f>
        <v>1633044</v>
      </c>
      <c r="M7" s="11"/>
    </row>
    <row r="8" spans="1:13" ht="17.25" customHeight="1">
      <c r="A8" s="12" t="s">
        <v>18</v>
      </c>
      <c r="B8" s="13">
        <f>B9+B10</f>
        <v>6521</v>
      </c>
      <c r="C8" s="13">
        <f aca="true" t="shared" si="1" ref="C8:K8">C9+C10</f>
        <v>7596</v>
      </c>
      <c r="D8" s="13">
        <f t="shared" si="1"/>
        <v>21985</v>
      </c>
      <c r="E8" s="13">
        <f t="shared" si="1"/>
        <v>16176</v>
      </c>
      <c r="F8" s="13">
        <f t="shared" si="1"/>
        <v>15601</v>
      </c>
      <c r="G8" s="13">
        <f t="shared" si="1"/>
        <v>11418</v>
      </c>
      <c r="H8" s="13">
        <f t="shared" si="1"/>
        <v>5013</v>
      </c>
      <c r="I8" s="13">
        <f t="shared" si="1"/>
        <v>5743</v>
      </c>
      <c r="J8" s="13">
        <f t="shared" si="1"/>
        <v>7726</v>
      </c>
      <c r="K8" s="13">
        <f t="shared" si="1"/>
        <v>13407</v>
      </c>
      <c r="L8" s="13">
        <f>SUM(B8:K8)</f>
        <v>111186</v>
      </c>
      <c r="M8"/>
    </row>
    <row r="9" spans="1:13" ht="17.25" customHeight="1">
      <c r="A9" s="14" t="s">
        <v>19</v>
      </c>
      <c r="B9" s="15">
        <v>6518</v>
      </c>
      <c r="C9" s="15">
        <v>7596</v>
      </c>
      <c r="D9" s="15">
        <v>21985</v>
      </c>
      <c r="E9" s="15">
        <v>16176</v>
      </c>
      <c r="F9" s="15">
        <v>15601</v>
      </c>
      <c r="G9" s="15">
        <v>11418</v>
      </c>
      <c r="H9" s="15">
        <v>5007</v>
      </c>
      <c r="I9" s="15">
        <v>5743</v>
      </c>
      <c r="J9" s="15">
        <v>7726</v>
      </c>
      <c r="K9" s="15">
        <v>13407</v>
      </c>
      <c r="L9" s="13">
        <f>SUM(B9:K9)</f>
        <v>111177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75696</v>
      </c>
      <c r="C11" s="15">
        <v>95294</v>
      </c>
      <c r="D11" s="15">
        <v>277386</v>
      </c>
      <c r="E11" s="15">
        <v>228809</v>
      </c>
      <c r="F11" s="15">
        <v>246571</v>
      </c>
      <c r="G11" s="15">
        <v>128825</v>
      </c>
      <c r="H11" s="15">
        <v>68585</v>
      </c>
      <c r="I11" s="15">
        <v>107784</v>
      </c>
      <c r="J11" s="15">
        <v>101641</v>
      </c>
      <c r="K11" s="15">
        <v>191267</v>
      </c>
      <c r="L11" s="13">
        <f>SUM(B11:K11)</f>
        <v>1521858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1.004716271703445</v>
      </c>
      <c r="C16" s="22">
        <v>1.168352923359591</v>
      </c>
      <c r="D16" s="22">
        <v>1.094873812138783</v>
      </c>
      <c r="E16" s="22">
        <v>1.07436285248388</v>
      </c>
      <c r="F16" s="22">
        <v>1.215514360149722</v>
      </c>
      <c r="G16" s="22">
        <v>1.155362674430751</v>
      </c>
      <c r="H16" s="22">
        <v>1.132271887353436</v>
      </c>
      <c r="I16" s="22">
        <v>1.174248487602754</v>
      </c>
      <c r="J16" s="22">
        <v>1.32130974869705</v>
      </c>
      <c r="K16" s="22">
        <v>1.076251588862653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535722.6100000001</v>
      </c>
      <c r="C18" s="25">
        <f aca="true" t="shared" si="2" ref="C18:K18">SUM(C19:C28)</f>
        <v>431476.6700000001</v>
      </c>
      <c r="D18" s="25">
        <f t="shared" si="2"/>
        <v>1409120.3100000003</v>
      </c>
      <c r="E18" s="25">
        <f t="shared" si="2"/>
        <v>1138904.8100000003</v>
      </c>
      <c r="F18" s="25">
        <f t="shared" si="2"/>
        <v>1234219.44</v>
      </c>
      <c r="G18" s="25">
        <f t="shared" si="2"/>
        <v>689690.92</v>
      </c>
      <c r="H18" s="25">
        <f t="shared" si="2"/>
        <v>393397.2800000001</v>
      </c>
      <c r="I18" s="25">
        <f t="shared" si="2"/>
        <v>499081.48000000004</v>
      </c>
      <c r="J18" s="25">
        <f t="shared" si="2"/>
        <v>600139.51</v>
      </c>
      <c r="K18" s="25">
        <f t="shared" si="2"/>
        <v>747242.1699999999</v>
      </c>
      <c r="L18" s="25">
        <f>SUM(L19:L28)</f>
        <v>7678995.200000001</v>
      </c>
      <c r="M18"/>
    </row>
    <row r="19" spans="1:13" ht="17.25" customHeight="1">
      <c r="A19" s="26" t="s">
        <v>76</v>
      </c>
      <c r="B19" s="60">
        <f>ROUND((B13+B14)*B7,2)</f>
        <v>528490.88</v>
      </c>
      <c r="C19" s="60">
        <f aca="true" t="shared" si="3" ref="C19:K19">ROUND((C13+C14)*C7,2)</f>
        <v>359940.09</v>
      </c>
      <c r="D19" s="60">
        <f t="shared" si="3"/>
        <v>1246461.1</v>
      </c>
      <c r="E19" s="60">
        <f t="shared" si="3"/>
        <v>1033224.24</v>
      </c>
      <c r="F19" s="60">
        <f t="shared" si="3"/>
        <v>976957.74</v>
      </c>
      <c r="G19" s="60">
        <f t="shared" si="3"/>
        <v>574631.67</v>
      </c>
      <c r="H19" s="60">
        <f t="shared" si="3"/>
        <v>332177.21</v>
      </c>
      <c r="I19" s="60">
        <f t="shared" si="3"/>
        <v>424829.39</v>
      </c>
      <c r="J19" s="60">
        <f t="shared" si="3"/>
        <v>440770.88</v>
      </c>
      <c r="K19" s="60">
        <f t="shared" si="3"/>
        <v>673602.6</v>
      </c>
      <c r="L19" s="32">
        <f>SUM(B19:K19)</f>
        <v>6591085.8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2492.51</v>
      </c>
      <c r="C20" s="32">
        <f t="shared" si="4"/>
        <v>60596.97</v>
      </c>
      <c r="D20" s="32">
        <f t="shared" si="4"/>
        <v>118256.52</v>
      </c>
      <c r="E20" s="32">
        <f t="shared" si="4"/>
        <v>76833.5</v>
      </c>
      <c r="F20" s="32">
        <f t="shared" si="4"/>
        <v>210548.42</v>
      </c>
      <c r="G20" s="32">
        <f t="shared" si="4"/>
        <v>89276.31</v>
      </c>
      <c r="H20" s="32">
        <f t="shared" si="4"/>
        <v>43937.71</v>
      </c>
      <c r="I20" s="32">
        <f t="shared" si="4"/>
        <v>74025.88</v>
      </c>
      <c r="J20" s="32">
        <f t="shared" si="4"/>
        <v>141623.98</v>
      </c>
      <c r="K20" s="32">
        <f t="shared" si="4"/>
        <v>51363.27</v>
      </c>
      <c r="L20" s="32">
        <f aca="true" t="shared" si="5" ref="L19:L28">SUM(B20:K20)</f>
        <v>868955.07</v>
      </c>
      <c r="M20"/>
    </row>
    <row r="21" spans="1:13" ht="17.25" customHeight="1">
      <c r="A21" s="26" t="s">
        <v>25</v>
      </c>
      <c r="B21" s="32">
        <v>2270.14</v>
      </c>
      <c r="C21" s="32">
        <v>8582.86</v>
      </c>
      <c r="D21" s="32">
        <v>38722.37</v>
      </c>
      <c r="E21" s="32">
        <v>25192.58</v>
      </c>
      <c r="F21" s="32">
        <v>43008.87</v>
      </c>
      <c r="G21" s="32">
        <v>24670.76</v>
      </c>
      <c r="H21" s="32">
        <v>14999.08</v>
      </c>
      <c r="I21" s="32">
        <v>9192.33</v>
      </c>
      <c r="J21" s="32">
        <v>13478.95</v>
      </c>
      <c r="K21" s="32">
        <v>17723.58</v>
      </c>
      <c r="L21" s="32">
        <f t="shared" si="5"/>
        <v>197841.52000000002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495.87</v>
      </c>
      <c r="C26" s="32">
        <v>400.81</v>
      </c>
      <c r="D26" s="32">
        <v>1307.76</v>
      </c>
      <c r="E26" s="32">
        <v>1055.97</v>
      </c>
      <c r="F26" s="32">
        <v>1143.32</v>
      </c>
      <c r="G26" s="32">
        <v>639.75</v>
      </c>
      <c r="H26" s="32">
        <v>364.84</v>
      </c>
      <c r="I26" s="32">
        <v>462.47</v>
      </c>
      <c r="J26" s="32">
        <v>557.53</v>
      </c>
      <c r="K26" s="32">
        <v>693.7</v>
      </c>
      <c r="L26" s="32">
        <f t="shared" si="5"/>
        <v>7122.0199999999995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3897.24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-56090.850000000006</v>
      </c>
      <c r="C31" s="32">
        <f t="shared" si="6"/>
        <v>-36720.33</v>
      </c>
      <c r="D31" s="32">
        <f t="shared" si="6"/>
        <v>-104956.36</v>
      </c>
      <c r="E31" s="32">
        <f t="shared" si="6"/>
        <v>-82488.78</v>
      </c>
      <c r="F31" s="32">
        <f t="shared" si="6"/>
        <v>-75002.01</v>
      </c>
      <c r="G31" s="32">
        <f t="shared" si="6"/>
        <v>-53994.6</v>
      </c>
      <c r="H31" s="32">
        <f t="shared" si="6"/>
        <v>-34324.07</v>
      </c>
      <c r="I31" s="32">
        <f t="shared" si="6"/>
        <v>-39524.14000000001</v>
      </c>
      <c r="J31" s="32">
        <f t="shared" si="6"/>
        <v>-38322.23</v>
      </c>
      <c r="K31" s="32">
        <f t="shared" si="6"/>
        <v>-63046.22</v>
      </c>
      <c r="L31" s="32">
        <f aca="true" t="shared" si="7" ref="L31:L38">SUM(B31:K31)</f>
        <v>-584469.59</v>
      </c>
      <c r="M31"/>
    </row>
    <row r="32" spans="1:13" ht="18.75" customHeight="1">
      <c r="A32" s="26" t="s">
        <v>29</v>
      </c>
      <c r="B32" s="32">
        <f>B33+B34+B35+B36</f>
        <v>-28679.2</v>
      </c>
      <c r="C32" s="32">
        <f aca="true" t="shared" si="8" ref="C32:K32">C33+C34+C35+C36</f>
        <v>-33422.4</v>
      </c>
      <c r="D32" s="32">
        <f t="shared" si="8"/>
        <v>-96734</v>
      </c>
      <c r="E32" s="32">
        <f t="shared" si="8"/>
        <v>-71174.4</v>
      </c>
      <c r="F32" s="32">
        <f t="shared" si="8"/>
        <v>-68644.4</v>
      </c>
      <c r="G32" s="32">
        <f t="shared" si="8"/>
        <v>-50239.2</v>
      </c>
      <c r="H32" s="32">
        <f t="shared" si="8"/>
        <v>-22030.8</v>
      </c>
      <c r="I32" s="32">
        <f t="shared" si="8"/>
        <v>-36952.520000000004</v>
      </c>
      <c r="J32" s="32">
        <f t="shared" si="8"/>
        <v>-33994.4</v>
      </c>
      <c r="K32" s="32">
        <f t="shared" si="8"/>
        <v>-58990.8</v>
      </c>
      <c r="L32" s="32">
        <f t="shared" si="7"/>
        <v>-500862.12000000005</v>
      </c>
      <c r="M32"/>
    </row>
    <row r="33" spans="1:13" s="35" customFormat="1" ht="18.75" customHeight="1">
      <c r="A33" s="33" t="s">
        <v>56</v>
      </c>
      <c r="B33" s="32">
        <f>-ROUND((B9)*$E$3,2)</f>
        <v>-28679.2</v>
      </c>
      <c r="C33" s="32">
        <f aca="true" t="shared" si="9" ref="C33:K33">-ROUND((C9)*$E$3,2)</f>
        <v>-33422.4</v>
      </c>
      <c r="D33" s="32">
        <f t="shared" si="9"/>
        <v>-96734</v>
      </c>
      <c r="E33" s="32">
        <f t="shared" si="9"/>
        <v>-71174.4</v>
      </c>
      <c r="F33" s="32">
        <f t="shared" si="9"/>
        <v>-68644.4</v>
      </c>
      <c r="G33" s="32">
        <f t="shared" si="9"/>
        <v>-50239.2</v>
      </c>
      <c r="H33" s="32">
        <f t="shared" si="9"/>
        <v>-22030.8</v>
      </c>
      <c r="I33" s="32">
        <f t="shared" si="9"/>
        <v>-25269.2</v>
      </c>
      <c r="J33" s="32">
        <f t="shared" si="9"/>
        <v>-33994.4</v>
      </c>
      <c r="K33" s="32">
        <f t="shared" si="9"/>
        <v>-58990.8</v>
      </c>
      <c r="L33" s="32">
        <f t="shared" si="7"/>
        <v>-489178.80000000005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-22.52</v>
      </c>
      <c r="J35" s="17">
        <v>0</v>
      </c>
      <c r="K35" s="17">
        <v>0</v>
      </c>
      <c r="L35" s="32">
        <f t="shared" si="7"/>
        <v>-22.52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-11660.8</v>
      </c>
      <c r="J36" s="17">
        <v>0</v>
      </c>
      <c r="K36" s="17">
        <v>0</v>
      </c>
      <c r="L36" s="32">
        <f t="shared" si="7"/>
        <v>-11660.8</v>
      </c>
      <c r="M36"/>
    </row>
    <row r="37" spans="1:13" s="35" customFormat="1" ht="18.75" customHeight="1">
      <c r="A37" s="26" t="s">
        <v>33</v>
      </c>
      <c r="B37" s="37">
        <f>SUM(B38:B49)</f>
        <v>-27411.65</v>
      </c>
      <c r="C37" s="37">
        <f aca="true" t="shared" si="10" ref="C37:K37">SUM(C38:C49)</f>
        <v>-3297.9300000000003</v>
      </c>
      <c r="D37" s="37">
        <f t="shared" si="10"/>
        <v>-8222.36</v>
      </c>
      <c r="E37" s="37">
        <f t="shared" si="10"/>
        <v>-11314.380000000001</v>
      </c>
      <c r="F37" s="37">
        <f t="shared" si="10"/>
        <v>-6357.61</v>
      </c>
      <c r="G37" s="37">
        <f t="shared" si="10"/>
        <v>-3755.4</v>
      </c>
      <c r="H37" s="37">
        <f t="shared" si="10"/>
        <v>-12293.269999999999</v>
      </c>
      <c r="I37" s="37">
        <f t="shared" si="10"/>
        <v>-2571.62</v>
      </c>
      <c r="J37" s="37">
        <f t="shared" si="10"/>
        <v>-4327.83</v>
      </c>
      <c r="K37" s="37">
        <f t="shared" si="10"/>
        <v>-4055.42</v>
      </c>
      <c r="L37" s="32">
        <f t="shared" si="7"/>
        <v>-83607.47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-792</v>
      </c>
      <c r="C42" s="17">
        <v>-1069.2</v>
      </c>
      <c r="D42" s="17">
        <v>-950.4</v>
      </c>
      <c r="E42" s="17">
        <v>0</v>
      </c>
      <c r="F42" s="17">
        <v>0</v>
      </c>
      <c r="G42" s="17">
        <v>-198</v>
      </c>
      <c r="H42" s="17">
        <v>-910.8</v>
      </c>
      <c r="I42" s="17">
        <v>0</v>
      </c>
      <c r="J42" s="17">
        <v>-1227.6</v>
      </c>
      <c r="K42" s="17">
        <v>-198</v>
      </c>
      <c r="L42" s="29">
        <f t="shared" si="11"/>
        <v>-5346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80</v>
      </c>
      <c r="B48" s="17">
        <v>-2757.34</v>
      </c>
      <c r="C48" s="17">
        <v>-2228.73</v>
      </c>
      <c r="D48" s="17">
        <v>-7271.96</v>
      </c>
      <c r="E48" s="17">
        <v>-5871.86</v>
      </c>
      <c r="F48" s="17">
        <v>-6357.61</v>
      </c>
      <c r="G48" s="17">
        <v>-3557.4</v>
      </c>
      <c r="H48" s="17">
        <v>-2028.72</v>
      </c>
      <c r="I48" s="17">
        <v>-2571.62</v>
      </c>
      <c r="J48" s="17">
        <v>-3100.23</v>
      </c>
      <c r="K48" s="17">
        <v>-3857.42</v>
      </c>
      <c r="L48" s="29">
        <f t="shared" si="11"/>
        <v>-39602.89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479631.7600000001</v>
      </c>
      <c r="C52" s="40">
        <f aca="true" t="shared" si="12" ref="C52:K52">IF(C18+C31+C44+C53&lt;0,0,C18+C31+C53)</f>
        <v>394756.3400000001</v>
      </c>
      <c r="D52" s="40">
        <f t="shared" si="12"/>
        <v>1304163.9500000002</v>
      </c>
      <c r="E52" s="40">
        <f t="shared" si="12"/>
        <v>1056416.0300000003</v>
      </c>
      <c r="F52" s="40">
        <f t="shared" si="12"/>
        <v>1159217.43</v>
      </c>
      <c r="G52" s="40">
        <f t="shared" si="12"/>
        <v>635696.3200000001</v>
      </c>
      <c r="H52" s="40">
        <f t="shared" si="12"/>
        <v>359073.2100000001</v>
      </c>
      <c r="I52" s="40">
        <f t="shared" si="12"/>
        <v>459557.34</v>
      </c>
      <c r="J52" s="40">
        <f t="shared" si="12"/>
        <v>561817.28</v>
      </c>
      <c r="K52" s="40">
        <f t="shared" si="12"/>
        <v>684195.95</v>
      </c>
      <c r="L52" s="41">
        <f>SUM(B52:K52)</f>
        <v>7094525.610000001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479631.76</v>
      </c>
      <c r="C58" s="40">
        <f aca="true" t="shared" si="14" ref="C58:J58">SUM(C59:C70)</f>
        <v>394756.33999999997</v>
      </c>
      <c r="D58" s="40">
        <f t="shared" si="14"/>
        <v>1304163.94</v>
      </c>
      <c r="E58" s="40">
        <f t="shared" si="14"/>
        <v>1056416.03</v>
      </c>
      <c r="F58" s="40">
        <f t="shared" si="14"/>
        <v>1159217.43</v>
      </c>
      <c r="G58" s="40">
        <f t="shared" si="14"/>
        <v>635696.32</v>
      </c>
      <c r="H58" s="40">
        <f t="shared" si="14"/>
        <v>359073.21</v>
      </c>
      <c r="I58" s="40">
        <f>SUM(I59:I73)</f>
        <v>459557.34</v>
      </c>
      <c r="J58" s="40">
        <f t="shared" si="14"/>
        <v>561817.28</v>
      </c>
      <c r="K58" s="40">
        <f>SUM(K59:K72)</f>
        <v>684195.95</v>
      </c>
      <c r="L58" s="45">
        <f>SUM(B58:K58)</f>
        <v>7094525.600000001</v>
      </c>
      <c r="M58" s="39"/>
    </row>
    <row r="59" spans="1:13" ht="18.75" customHeight="1">
      <c r="A59" s="46" t="s">
        <v>49</v>
      </c>
      <c r="B59" s="47">
        <v>479631.76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479631.76</v>
      </c>
      <c r="M59" s="39"/>
    </row>
    <row r="60" spans="1:12" ht="18.75" customHeight="1">
      <c r="A60" s="46" t="s">
        <v>59</v>
      </c>
      <c r="B60" s="17">
        <v>0</v>
      </c>
      <c r="C60" s="47">
        <v>344582.81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344582.81</v>
      </c>
    </row>
    <row r="61" spans="1:12" ht="18.75" customHeight="1">
      <c r="A61" s="46" t="s">
        <v>60</v>
      </c>
      <c r="B61" s="17">
        <v>0</v>
      </c>
      <c r="C61" s="47">
        <v>50173.53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50173.53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1304163.94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1304163.94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1056416.03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1056416.03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1159217.43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1159217.43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635696.32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635696.32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359073.21</v>
      </c>
      <c r="I66" s="17">
        <v>0</v>
      </c>
      <c r="J66" s="17">
        <v>0</v>
      </c>
      <c r="K66" s="17">
        <v>0</v>
      </c>
      <c r="L66" s="45">
        <f t="shared" si="15"/>
        <v>359073.21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561817.28</v>
      </c>
      <c r="K68" s="17">
        <v>0</v>
      </c>
      <c r="L68" s="45">
        <f t="shared" si="15"/>
        <v>561817.28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375555.16</v>
      </c>
      <c r="L69" s="45">
        <f t="shared" si="15"/>
        <v>375555.16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308640.79</v>
      </c>
      <c r="L70" s="45">
        <f t="shared" si="15"/>
        <v>308640.79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459557.34</v>
      </c>
      <c r="J73" s="51">
        <v>0</v>
      </c>
      <c r="K73" s="51">
        <v>0</v>
      </c>
      <c r="L73" s="50">
        <f>SUM(B73:K73)</f>
        <v>459557.34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3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2022-02-23T19:20:53Z</dcterms:modified>
  <cp:category/>
  <cp:version/>
  <cp:contentType/>
  <cp:contentStatus/>
</cp:coreProperties>
</file>