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<sst xmlns="http://schemas.openxmlformats.org/spreadsheetml/2006/main" count="83" uniqueCount="82">
  <si>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</si>
  <si>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</si>
  <si>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</si>
  <si>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</si>
  <si>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</si>
  <si>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</si>
  <si>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</si>
  <si>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</si>
  <si>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</si>
  <si>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</si>
  <si>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</si>
  <si>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</si>
  <si>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</si>
  <si>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</si>
  <si>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</si>
  <si>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</si>
  <si>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</si>
  <si>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</si>
  <si>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</si>
  <si>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</si>
  <si>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</si>
  <si>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</si>
  <si>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</si>
  <si>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</si>
  <si>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</si>
  <si>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</si>
  <si>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</si>
  <si>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</si>
  <si>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</si>
  <si>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</si>
  <si>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</si>
  <si>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</si>
  <si>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</si>
  <si>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</si>
  <si>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</si>
  <si>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</si>
  <si>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</si>
  <si>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</si>
  <si>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</si>
  <si>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</si>
  <si>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</si>
  <si>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</si>
  <si>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</si>
  <si>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</si>
  <si>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</si>
  <si>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</si>
  <si>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</si>
  <si>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</si>
  <si>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</si>
  <si>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</si>
  <si>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</si>
  <si>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</si>
  <si>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</si>
  <si>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</si>
  <si>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</si>
  <si>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</si>
  <si>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</si>
  <si>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</si>
  <si>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</si>
  <si>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</si>
  <si>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</si>
  <si>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</si>
  <si>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</si>
  <si>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</si>
  <si>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</si>
  <si>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</si>
  <si>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</si>
  <si>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</si>
  <si>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</si>
  <si>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</si>
  <si>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</si>
  <si>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</si>
  <si>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</si>
  <si>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</si>
  <si>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08/02/22 - VENCIMENTO 15/02/22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</si>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</sst>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81156</v>
      </c>
      <c r="C7" s="10">
        <f>C8+C11</f>
        <v>99686</v>
      </c>
      <c r="D7" s="10">
        <f aca="true" t="shared" si="0" ref="D7:K7">D8+D11</f>
        <v>294305</v>
      </c>
      <c r="E7" s="10">
        <f t="shared" si="0"/>
        <v>242549</v>
      </c>
      <c r="F7" s="10">
        <f t="shared" si="0"/>
        <v>258819</v>
      </c>
      <c r="G7" s="10">
        <f t="shared" si="0"/>
        <v>135727</v>
      </c>
      <c r="H7" s="10">
        <f t="shared" si="0"/>
        <v>71083</v>
      </c>
      <c r="I7" s="10">
        <f t="shared" si="0"/>
        <v>111722</v>
      </c>
      <c r="J7" s="10">
        <f t="shared" si="0"/>
        <v>105529</v>
      </c>
      <c r="K7" s="10">
        <f t="shared" si="0"/>
        <v>200293</v>
      </c>
      <c r="L7" s="10">
        <f>SUM(B7:K7)</f>
        <v>1600869</v>
      </c>
      <c r="M7" s="11"/>
    </row>
    <row r="8" spans="1:13" ht="17.25" customHeight="1">
      <c r="A8" s="12" t="s">
        <v>18</v>
      </c>
      <c r="B8" s="13">
        <f>B9+B10</f>
        <v>6649</v>
      </c>
      <c r="C8" s="13">
        <f aca="true" t="shared" si="1" ref="C8:K8">C9+C10</f>
        <v>8083</v>
      </c>
      <c r="D8" s="13">
        <f t="shared" si="1"/>
        <v>23861</v>
      </c>
      <c r="E8" s="13">
        <f t="shared" si="1"/>
        <v>17148</v>
      </c>
      <c r="F8" s="13">
        <f t="shared" si="1"/>
        <v>16796</v>
      </c>
      <c r="G8" s="13">
        <f t="shared" si="1"/>
        <v>11955</v>
      </c>
      <c r="H8" s="13">
        <f t="shared" si="1"/>
        <v>5326</v>
      </c>
      <c r="I8" s="13">
        <f t="shared" si="1"/>
        <v>6212</v>
      </c>
      <c r="J8" s="13">
        <f t="shared" si="1"/>
        <v>7800</v>
      </c>
      <c r="K8" s="13">
        <f t="shared" si="1"/>
        <v>14188</v>
      </c>
      <c r="L8" s="13">
        <f>SUM(B8:K8)</f>
        <v>118018</v>
      </c>
      <c r="M8"/>
    </row>
    <row r="9" spans="1:13" ht="17.25" customHeight="1">
      <c r="A9" s="14" t="s">
        <v>19</v>
      </c>
      <c r="B9" s="15">
        <v>6648</v>
      </c>
      <c r="C9" s="15">
        <v>8083</v>
      </c>
      <c r="D9" s="15">
        <v>23861</v>
      </c>
      <c r="E9" s="15">
        <v>17148</v>
      </c>
      <c r="F9" s="15">
        <v>16796</v>
      </c>
      <c r="G9" s="15">
        <v>11955</v>
      </c>
      <c r="H9" s="15">
        <v>5319</v>
      </c>
      <c r="I9" s="15">
        <v>6212</v>
      </c>
      <c r="J9" s="15">
        <v>7800</v>
      </c>
      <c r="K9" s="15">
        <v>14188</v>
      </c>
      <c r="L9" s="13">
        <f>SUM(B9:K9)</f>
        <v>118010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74507</v>
      </c>
      <c r="C11" s="15">
        <v>91603</v>
      </c>
      <c r="D11" s="15">
        <v>270444</v>
      </c>
      <c r="E11" s="15">
        <v>225401</v>
      </c>
      <c r="F11" s="15">
        <v>242023</v>
      </c>
      <c r="G11" s="15">
        <v>123772</v>
      </c>
      <c r="H11" s="15">
        <v>65757</v>
      </c>
      <c r="I11" s="15">
        <v>105510</v>
      </c>
      <c r="J11" s="15">
        <v>97729</v>
      </c>
      <c r="K11" s="15">
        <v>186105</v>
      </c>
      <c r="L11" s="13">
        <f>SUM(B11:K11)</f>
        <v>1482851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1.002648711030122</v>
      </c>
      <c r="C16" s="22">
        <v>1.190674880492273</v>
      </c>
      <c r="D16" s="22">
        <v>1.104386765080003</v>
      </c>
      <c r="E16" s="22">
        <v>1.082339265755119</v>
      </c>
      <c r="F16" s="22">
        <v>1.226306314540823</v>
      </c>
      <c r="G16" s="22">
        <v>1.188620128620823</v>
      </c>
      <c r="H16" s="22">
        <v>1.173071681615352</v>
      </c>
      <c r="I16" s="22">
        <v>1.192340282105922</v>
      </c>
      <c r="J16" s="22">
        <v>1.364121611111672</v>
      </c>
      <c r="K16" s="22">
        <v>1.099005645801898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SUM(B19:B28)</f>
        <v>527868.16</v>
      </c>
      <c r="C18" s="25">
        <f aca="true" t="shared" si="2" ref="C18:K18">SUM(C19:C28)</f>
        <v>425999.41000000003</v>
      </c>
      <c r="D18" s="25">
        <f t="shared" si="2"/>
        <v>1397003.7100000002</v>
      </c>
      <c r="E18" s="25">
        <f t="shared" si="2"/>
        <v>1135677.9100000004</v>
      </c>
      <c r="F18" s="25">
        <f t="shared" si="2"/>
        <v>1228743.0399999998</v>
      </c>
      <c r="G18" s="25">
        <f t="shared" si="2"/>
        <v>686859.9200000002</v>
      </c>
      <c r="H18" s="25">
        <f t="shared" si="2"/>
        <v>393765.83</v>
      </c>
      <c r="I18" s="25">
        <f t="shared" si="2"/>
        <v>498901.62000000005</v>
      </c>
      <c r="J18" s="25">
        <f t="shared" si="2"/>
        <v>598255.8700000001</v>
      </c>
      <c r="K18" s="25">
        <f t="shared" si="2"/>
        <v>746887.05</v>
      </c>
      <c r="L18" s="25">
        <f>SUM(L19:L28)</f>
        <v>7639962.520000001</v>
      </c>
      <c r="M18"/>
    </row>
    <row r="19" spans="1:13" ht="17.25" customHeight="1">
      <c r="A19" s="26" t="s">
        <v>77</v>
      </c>
      <c r="B19" s="59">
        <f>ROUND((B13+B14)*B7,2)</f>
        <v>521670.77</v>
      </c>
      <c r="C19" s="59">
        <f aca="true" t="shared" si="3" ref="C19:K19">ROUND((C13+C14)*C7,2)</f>
        <v>348731.53</v>
      </c>
      <c r="D19" s="59">
        <f t="shared" si="3"/>
        <v>1225368.3</v>
      </c>
      <c r="E19" s="59">
        <f t="shared" si="3"/>
        <v>1022950.41</v>
      </c>
      <c r="F19" s="59">
        <f t="shared" si="3"/>
        <v>964463.12</v>
      </c>
      <c r="G19" s="59">
        <f t="shared" si="3"/>
        <v>556127.81</v>
      </c>
      <c r="H19" s="59">
        <f t="shared" si="3"/>
        <v>320826.01</v>
      </c>
      <c r="I19" s="59">
        <f t="shared" si="3"/>
        <v>418074.9</v>
      </c>
      <c r="J19" s="59">
        <f t="shared" si="3"/>
        <v>425302.98</v>
      </c>
      <c r="K19" s="59">
        <f t="shared" si="3"/>
        <v>659184.29</v>
      </c>
      <c r="L19" s="32">
        <f>SUM(B19:K19)</f>
        <v>6462700.12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1381.76</v>
      </c>
      <c r="C20" s="32">
        <f t="shared" si="4"/>
        <v>66494.34</v>
      </c>
      <c r="D20" s="32">
        <f t="shared" si="4"/>
        <v>127912.23</v>
      </c>
      <c r="E20" s="32">
        <f t="shared" si="4"/>
        <v>84228.99</v>
      </c>
      <c r="F20" s="32">
        <f t="shared" si="4"/>
        <v>218264.09</v>
      </c>
      <c r="G20" s="32">
        <f t="shared" si="4"/>
        <v>104896.9</v>
      </c>
      <c r="H20" s="32">
        <f t="shared" si="4"/>
        <v>55525.9</v>
      </c>
      <c r="I20" s="32">
        <f t="shared" si="4"/>
        <v>80412.64</v>
      </c>
      <c r="J20" s="32">
        <f t="shared" si="4"/>
        <v>154862.01</v>
      </c>
      <c r="K20" s="32">
        <f t="shared" si="4"/>
        <v>65262.97</v>
      </c>
      <c r="L20" s="32">
        <f aca="true" t="shared" si="5" ref="L19:L28">SUM(B20:K20)</f>
        <v>959241.8300000001</v>
      </c>
      <c r="M20"/>
    </row>
    <row r="21" spans="1:13" ht="17.25" customHeight="1">
      <c r="A21" s="26" t="s">
        <v>25</v>
      </c>
      <c r="B21" s="32">
        <v>2351.69</v>
      </c>
      <c r="C21" s="32">
        <v>8421.93</v>
      </c>
      <c r="D21" s="32">
        <v>38048</v>
      </c>
      <c r="E21" s="32">
        <v>24841.45</v>
      </c>
      <c r="F21" s="32">
        <v>42308.84</v>
      </c>
      <c r="G21" s="32">
        <v>24723.03</v>
      </c>
      <c r="H21" s="32">
        <v>15128.07</v>
      </c>
      <c r="I21" s="32">
        <v>9377.63</v>
      </c>
      <c r="J21" s="32">
        <v>13825.18</v>
      </c>
      <c r="K21" s="32">
        <v>17884.5</v>
      </c>
      <c r="L21" s="32">
        <f t="shared" si="5"/>
        <v>196910.32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490.73</v>
      </c>
      <c r="C26" s="32">
        <v>395.67</v>
      </c>
      <c r="D26" s="32">
        <v>1302.62</v>
      </c>
      <c r="E26" s="32">
        <v>1058.54</v>
      </c>
      <c r="F26" s="32">
        <v>1145.89</v>
      </c>
      <c r="G26" s="32">
        <v>639.75</v>
      </c>
      <c r="H26" s="32">
        <v>367.41</v>
      </c>
      <c r="I26" s="32">
        <v>465.04</v>
      </c>
      <c r="J26" s="32">
        <v>557.53</v>
      </c>
      <c r="K26" s="32">
        <v>696.27</v>
      </c>
      <c r="L26" s="32">
        <f t="shared" si="5"/>
        <v>7119.449999999999</v>
      </c>
      <c r="M26"/>
    </row>
    <row r="27" spans="1:13" ht="17.25" customHeight="1">
      <c r="A27" s="26" t="s">
        <v>79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26" t="s">
        <v>80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-55842.28</v>
      </c>
      <c r="C31" s="32">
        <f t="shared" si="6"/>
        <v>-37765.36</v>
      </c>
      <c r="D31" s="32">
        <f t="shared" si="6"/>
        <v>-112231.79</v>
      </c>
      <c r="E31" s="32">
        <f t="shared" si="6"/>
        <v>-86779.86</v>
      </c>
      <c r="F31" s="32">
        <f t="shared" si="6"/>
        <v>-80274.29</v>
      </c>
      <c r="G31" s="32">
        <f t="shared" si="6"/>
        <v>-56159.4</v>
      </c>
      <c r="H31" s="32">
        <f t="shared" si="6"/>
        <v>-34800.36</v>
      </c>
      <c r="I31" s="32">
        <f t="shared" si="6"/>
        <v>-51057.57</v>
      </c>
      <c r="J31" s="32">
        <f t="shared" si="6"/>
        <v>-37420.23</v>
      </c>
      <c r="K31" s="32">
        <f t="shared" si="6"/>
        <v>-66298.91</v>
      </c>
      <c r="L31" s="32">
        <f aca="true" t="shared" si="7" ref="L31:L38">SUM(B31:K31)</f>
        <v>-618630.05</v>
      </c>
      <c r="M31"/>
    </row>
    <row r="32" spans="1:13" ht="18.75" customHeight="1">
      <c r="A32" s="26" t="s">
        <v>29</v>
      </c>
      <c r="B32" s="32">
        <f>B33+B34+B35+B36</f>
        <v>-29251.2</v>
      </c>
      <c r="C32" s="32">
        <f aca="true" t="shared" si="8" ref="C32:K32">C33+C34+C35+C36</f>
        <v>-35565.2</v>
      </c>
      <c r="D32" s="32">
        <f t="shared" si="8"/>
        <v>-104988.4</v>
      </c>
      <c r="E32" s="32">
        <f t="shared" si="8"/>
        <v>-75451.2</v>
      </c>
      <c r="F32" s="32">
        <f t="shared" si="8"/>
        <v>-73902.4</v>
      </c>
      <c r="G32" s="32">
        <f t="shared" si="8"/>
        <v>-52602</v>
      </c>
      <c r="H32" s="32">
        <f t="shared" si="8"/>
        <v>-23403.6</v>
      </c>
      <c r="I32" s="32">
        <f t="shared" si="8"/>
        <v>-48471.67</v>
      </c>
      <c r="J32" s="32">
        <f t="shared" si="8"/>
        <v>-34320</v>
      </c>
      <c r="K32" s="32">
        <f t="shared" si="8"/>
        <v>-62427.2</v>
      </c>
      <c r="L32" s="32">
        <f t="shared" si="7"/>
        <v>-540382.87</v>
      </c>
      <c r="M32"/>
    </row>
    <row r="33" spans="1:13" s="35" customFormat="1" ht="18.75" customHeight="1">
      <c r="A33" s="33" t="s">
        <v>57</v>
      </c>
      <c r="B33" s="32">
        <f>-ROUND((B9)*$E$3,2)</f>
        <v>-29251.2</v>
      </c>
      <c r="C33" s="32">
        <f aca="true" t="shared" si="9" ref="C33:K33">-ROUND((C9)*$E$3,2)</f>
        <v>-35565.2</v>
      </c>
      <c r="D33" s="32">
        <f t="shared" si="9"/>
        <v>-104988.4</v>
      </c>
      <c r="E33" s="32">
        <f t="shared" si="9"/>
        <v>-75451.2</v>
      </c>
      <c r="F33" s="32">
        <f t="shared" si="9"/>
        <v>-73902.4</v>
      </c>
      <c r="G33" s="32">
        <f t="shared" si="9"/>
        <v>-52602</v>
      </c>
      <c r="H33" s="32">
        <f t="shared" si="9"/>
        <v>-23403.6</v>
      </c>
      <c r="I33" s="32">
        <f t="shared" si="9"/>
        <v>-27332.8</v>
      </c>
      <c r="J33" s="32">
        <f t="shared" si="9"/>
        <v>-34320</v>
      </c>
      <c r="K33" s="32">
        <f t="shared" si="9"/>
        <v>-62427.2</v>
      </c>
      <c r="L33" s="32">
        <f t="shared" si="7"/>
        <v>-519244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-45.04</v>
      </c>
      <c r="J35" s="17">
        <v>0</v>
      </c>
      <c r="K35" s="17">
        <v>0</v>
      </c>
      <c r="L35" s="32">
        <f t="shared" si="7"/>
        <v>-45.04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-21093.83</v>
      </c>
      <c r="J36" s="17">
        <v>0</v>
      </c>
      <c r="K36" s="17">
        <v>0</v>
      </c>
      <c r="L36" s="32">
        <f t="shared" si="7"/>
        <v>-21093.83</v>
      </c>
      <c r="M36"/>
    </row>
    <row r="37" spans="1:13" s="35" customFormat="1" ht="18.75" customHeight="1">
      <c r="A37" s="26" t="s">
        <v>33</v>
      </c>
      <c r="B37" s="37">
        <f>SUM(B38:B49)</f>
        <v>-26591.08</v>
      </c>
      <c r="C37" s="37">
        <f aca="true" t="shared" si="10" ref="C37:K37">SUM(C38:C49)</f>
        <v>-2200.16</v>
      </c>
      <c r="D37" s="37">
        <f t="shared" si="10"/>
        <v>-7243.39</v>
      </c>
      <c r="E37" s="37">
        <f t="shared" si="10"/>
        <v>-11328.66</v>
      </c>
      <c r="F37" s="37">
        <f t="shared" si="10"/>
        <v>-6371.89</v>
      </c>
      <c r="G37" s="37">
        <f t="shared" si="10"/>
        <v>-3557.4</v>
      </c>
      <c r="H37" s="37">
        <f t="shared" si="10"/>
        <v>-11396.76</v>
      </c>
      <c r="I37" s="37">
        <f t="shared" si="10"/>
        <v>-2585.9</v>
      </c>
      <c r="J37" s="37">
        <f t="shared" si="10"/>
        <v>-3100.23</v>
      </c>
      <c r="K37" s="37">
        <f t="shared" si="10"/>
        <v>-3871.71</v>
      </c>
      <c r="L37" s="32">
        <f t="shared" si="7"/>
        <v>-78247.18000000001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-2728.77</v>
      </c>
      <c r="C48" s="17">
        <v>-2200.16</v>
      </c>
      <c r="D48" s="17">
        <v>-7243.39</v>
      </c>
      <c r="E48" s="17">
        <v>-5886.14</v>
      </c>
      <c r="F48" s="17">
        <v>-6371.89</v>
      </c>
      <c r="G48" s="17">
        <v>-3557.4</v>
      </c>
      <c r="H48" s="17">
        <v>-2043.01</v>
      </c>
      <c r="I48" s="17">
        <v>-2585.9</v>
      </c>
      <c r="J48" s="17">
        <v>-3100.23</v>
      </c>
      <c r="K48" s="17">
        <v>-3871.71</v>
      </c>
      <c r="L48" s="29">
        <f t="shared" si="11"/>
        <v>-39588.6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472025.88</v>
      </c>
      <c r="C52" s="40">
        <f aca="true" t="shared" si="12" ref="C52:K52">IF(C18+C31+C44+C53&lt;0,0,C18+C31+C53)</f>
        <v>388234.05000000005</v>
      </c>
      <c r="D52" s="40">
        <f t="shared" si="12"/>
        <v>1284771.9200000002</v>
      </c>
      <c r="E52" s="40">
        <f t="shared" si="12"/>
        <v>1048898.0500000003</v>
      </c>
      <c r="F52" s="40">
        <f t="shared" si="12"/>
        <v>1148468.7499999998</v>
      </c>
      <c r="G52" s="40">
        <f t="shared" si="12"/>
        <v>630700.5200000001</v>
      </c>
      <c r="H52" s="40">
        <f t="shared" si="12"/>
        <v>358965.47000000003</v>
      </c>
      <c r="I52" s="40">
        <f t="shared" si="12"/>
        <v>447844.05000000005</v>
      </c>
      <c r="J52" s="40">
        <f t="shared" si="12"/>
        <v>560835.6400000001</v>
      </c>
      <c r="K52" s="40">
        <f t="shared" si="12"/>
        <v>680588.14</v>
      </c>
      <c r="L52" s="41">
        <f>SUM(B52:K52)</f>
        <v>7021332.47</v>
      </c>
      <c r="M52" s="52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472025.87</v>
      </c>
      <c r="C58" s="40">
        <f aca="true" t="shared" si="14" ref="C58:J58">SUM(C59:C70)</f>
        <v>388234.07</v>
      </c>
      <c r="D58" s="40">
        <f t="shared" si="14"/>
        <v>1284771.92</v>
      </c>
      <c r="E58" s="40">
        <f t="shared" si="14"/>
        <v>1048898.04</v>
      </c>
      <c r="F58" s="40">
        <f t="shared" si="14"/>
        <v>1148468.76</v>
      </c>
      <c r="G58" s="40">
        <f t="shared" si="14"/>
        <v>630700.52</v>
      </c>
      <c r="H58" s="40">
        <f t="shared" si="14"/>
        <v>358965.46</v>
      </c>
      <c r="I58" s="40">
        <f>SUM(I59:I73)</f>
        <v>447844.05</v>
      </c>
      <c r="J58" s="40">
        <f t="shared" si="14"/>
        <v>560835.64</v>
      </c>
      <c r="K58" s="40">
        <f>SUM(K59:K72)</f>
        <v>680588.14</v>
      </c>
      <c r="L58" s="45">
        <f>SUM(B58:K58)</f>
        <v>7021332.469999999</v>
      </c>
      <c r="M58" s="39"/>
    </row>
    <row r="59" spans="1:13" ht="18.75" customHeight="1">
      <c r="A59" s="46" t="s">
        <v>50</v>
      </c>
      <c r="B59" s="47">
        <v>472025.87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472025.87</v>
      </c>
      <c r="M59" s="39"/>
    </row>
    <row r="60" spans="1:12" ht="18.75" customHeight="1">
      <c r="A60" s="46" t="s">
        <v>60</v>
      </c>
      <c r="B60" s="17">
        <v>0</v>
      </c>
      <c r="C60" s="47">
        <v>339005.99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339005.99</v>
      </c>
    </row>
    <row r="61" spans="1:12" ht="18.75" customHeight="1">
      <c r="A61" s="46" t="s">
        <v>61</v>
      </c>
      <c r="B61" s="17">
        <v>0</v>
      </c>
      <c r="C61" s="47">
        <v>49228.08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49228.08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1284771.92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1284771.92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1048898.04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1048898.04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1148468.76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1148468.76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630700.52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630700.52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358965.46</v>
      </c>
      <c r="I66" s="17">
        <v>0</v>
      </c>
      <c r="J66" s="17">
        <v>0</v>
      </c>
      <c r="K66" s="17">
        <v>0</v>
      </c>
      <c r="L66" s="45">
        <f t="shared" si="15"/>
        <v>358965.46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560835.64</v>
      </c>
      <c r="K68" s="17">
        <v>0</v>
      </c>
      <c r="L68" s="45">
        <f t="shared" si="15"/>
        <v>560835.64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382626.65</v>
      </c>
      <c r="L69" s="45">
        <f t="shared" si="15"/>
        <v>382626.65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297961.49</v>
      </c>
      <c r="L70" s="45">
        <f t="shared" si="15"/>
        <v>297961.49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447844.05</v>
      </c>
      <c r="J73" s="51">
        <v>0</v>
      </c>
      <c r="K73" s="51">
        <v>0</v>
      </c>
      <c r="L73" s="50">
        <f>SUM(B73:K73)</f>
        <v>447844.05</v>
      </c>
    </row>
    <row r="74" spans="1:12" ht="18" customHeight="1">
      <c r="A74" s="60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1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2022-02-15T17:28:25Z</dcterms:modified>
  <cp:category/>
  <cp:version/>
  <cp:contentType/>
  <cp:contentStatus/>
</cp:coreProperties>
</file>