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<sst xmlns="http://schemas.openxmlformats.org/spreadsheetml/2006/main" count="83" uniqueCount="82">
  <si>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</si>
  <si>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</si>
  <si>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</si>
  <si>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</si>
  <si>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</si>
  <si>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</si>
  <si>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</si>
  <si>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</si>
  <si>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</si>
  <si>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</si>
  <si>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</si>
  <si>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</si>
  <si>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</si>
  <si>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</si>
  <si>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</si>
  <si>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</si>
  <si>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</si>
  <si>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</si>
  <si>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</si>
  <si>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</si>
  <si>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</si>
  <si>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</si>
  <si>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</si>
  <si>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</si>
  <si>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</si>
  <si>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</si>
  <si>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</si>
  <si>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</si>
  <si>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</si>
  <si>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</si>
  <si>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</si>
  <si>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</si>
  <si>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</si>
  <si>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</si>
  <si>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</si>
  <si>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</si>
  <si>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</si>
  <si>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</si>
  <si>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</si>
  <si>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</si>
  <si>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</si>
  <si>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</si>
  <si>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</si>
  <si>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</si>
  <si>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</si>
  <si>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</si>
  <si>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</si>
  <si>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</si>
  <si>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</si>
  <si>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</si>
  <si>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</si>
  <si>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</si>
  <si>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</si>
  <si>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</si>
  <si>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</si>
  <si>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</si>
  <si>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</si>
  <si>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</si>
  <si>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</si>
  <si>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</si>
  <si>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</si>
  <si>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</si>
  <si>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</si>
  <si>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</si>
  <si>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</si>
  <si>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</si>
  <si>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</si>
  <si>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</si>
  <si>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</si>
  <si>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</si>
  <si>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</si>
  <si>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</si>
  <si>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</si>
  <si>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</si>
  <si>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07/02/22 - VENCIMENTO 14/02/22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</si>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</sst>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71765</v>
      </c>
      <c r="C7" s="10">
        <f>C8+C11</f>
        <v>93877</v>
      </c>
      <c r="D7" s="10">
        <f aca="true" t="shared" si="0" ref="D7:K7">D8+D11</f>
        <v>274994</v>
      </c>
      <c r="E7" s="10">
        <f t="shared" si="0"/>
        <v>223308</v>
      </c>
      <c r="F7" s="10">
        <f t="shared" si="0"/>
        <v>236798</v>
      </c>
      <c r="G7" s="10">
        <f t="shared" si="0"/>
        <v>125765</v>
      </c>
      <c r="H7" s="10">
        <f t="shared" si="0"/>
        <v>64902</v>
      </c>
      <c r="I7" s="10">
        <f t="shared" si="0"/>
        <v>103486</v>
      </c>
      <c r="J7" s="10">
        <f t="shared" si="0"/>
        <v>97384</v>
      </c>
      <c r="K7" s="10">
        <f t="shared" si="0"/>
        <v>188848</v>
      </c>
      <c r="L7" s="10">
        <f>SUM(B7:K7)</f>
        <v>1481127</v>
      </c>
      <c r="M7" s="11"/>
    </row>
    <row r="8" spans="1:13" ht="17.25" customHeight="1">
      <c r="A8" s="12" t="s">
        <v>18</v>
      </c>
      <c r="B8" s="13">
        <f>B9+B10</f>
        <v>6292</v>
      </c>
      <c r="C8" s="13">
        <f aca="true" t="shared" si="1" ref="C8:K8">C9+C10</f>
        <v>8137</v>
      </c>
      <c r="D8" s="13">
        <f t="shared" si="1"/>
        <v>24358</v>
      </c>
      <c r="E8" s="13">
        <f t="shared" si="1"/>
        <v>17228</v>
      </c>
      <c r="F8" s="13">
        <f t="shared" si="1"/>
        <v>16737</v>
      </c>
      <c r="G8" s="13">
        <f t="shared" si="1"/>
        <v>11468</v>
      </c>
      <c r="H8" s="13">
        <f t="shared" si="1"/>
        <v>5167</v>
      </c>
      <c r="I8" s="13">
        <f t="shared" si="1"/>
        <v>6084</v>
      </c>
      <c r="J8" s="13">
        <f t="shared" si="1"/>
        <v>7411</v>
      </c>
      <c r="K8" s="13">
        <f t="shared" si="1"/>
        <v>14149</v>
      </c>
      <c r="L8" s="13">
        <f>SUM(B8:K8)</f>
        <v>117031</v>
      </c>
      <c r="M8"/>
    </row>
    <row r="9" spans="1:13" ht="17.25" customHeight="1">
      <c r="A9" s="14" t="s">
        <v>19</v>
      </c>
      <c r="B9" s="15">
        <v>6292</v>
      </c>
      <c r="C9" s="15">
        <v>8137</v>
      </c>
      <c r="D9" s="15">
        <v>24358</v>
      </c>
      <c r="E9" s="15">
        <v>17228</v>
      </c>
      <c r="F9" s="15">
        <v>16737</v>
      </c>
      <c r="G9" s="15">
        <v>11468</v>
      </c>
      <c r="H9" s="15">
        <v>5159</v>
      </c>
      <c r="I9" s="15">
        <v>6084</v>
      </c>
      <c r="J9" s="15">
        <v>7411</v>
      </c>
      <c r="K9" s="15">
        <v>14149</v>
      </c>
      <c r="L9" s="13">
        <f>SUM(B9:K9)</f>
        <v>117023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65473</v>
      </c>
      <c r="C11" s="15">
        <v>85740</v>
      </c>
      <c r="D11" s="15">
        <v>250636</v>
      </c>
      <c r="E11" s="15">
        <v>206080</v>
      </c>
      <c r="F11" s="15">
        <v>220061</v>
      </c>
      <c r="G11" s="15">
        <v>114297</v>
      </c>
      <c r="H11" s="15">
        <v>59735</v>
      </c>
      <c r="I11" s="15">
        <v>97402</v>
      </c>
      <c r="J11" s="15">
        <v>89973</v>
      </c>
      <c r="K11" s="15">
        <v>174699</v>
      </c>
      <c r="L11" s="13">
        <f>SUM(B11:K11)</f>
        <v>1364096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1.114354370579872</v>
      </c>
      <c r="C16" s="22">
        <v>1.261409265099663</v>
      </c>
      <c r="D16" s="22">
        <v>1.170496194920667</v>
      </c>
      <c r="E16" s="22">
        <v>1.157760400156813</v>
      </c>
      <c r="F16" s="22">
        <v>1.322235862101075</v>
      </c>
      <c r="G16" s="22">
        <v>1.274420337429089</v>
      </c>
      <c r="H16" s="22">
        <v>1.262100501499104</v>
      </c>
      <c r="I16" s="22">
        <v>1.273036505674644</v>
      </c>
      <c r="J16" s="22">
        <v>1.465990869492634</v>
      </c>
      <c r="K16" s="22">
        <v>1.146571221819799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SUM(B19:B28)</f>
        <v>518353.66</v>
      </c>
      <c r="C18" s="25">
        <f aca="true" t="shared" si="2" ref="C18:K18">SUM(C19:C28)</f>
        <v>425091.63000000006</v>
      </c>
      <c r="D18" s="25">
        <f t="shared" si="2"/>
        <v>1385161.96</v>
      </c>
      <c r="E18" s="25">
        <f t="shared" si="2"/>
        <v>1119115.36</v>
      </c>
      <c r="F18" s="25">
        <f t="shared" si="2"/>
        <v>1213036.59</v>
      </c>
      <c r="G18" s="25">
        <f t="shared" si="2"/>
        <v>682727.0800000001</v>
      </c>
      <c r="H18" s="25">
        <f t="shared" si="2"/>
        <v>386955.88000000006</v>
      </c>
      <c r="I18" s="25">
        <f t="shared" si="2"/>
        <v>493028.28</v>
      </c>
      <c r="J18" s="25">
        <f t="shared" si="2"/>
        <v>593651.35</v>
      </c>
      <c r="K18" s="25">
        <f t="shared" si="2"/>
        <v>734997.83</v>
      </c>
      <c r="L18" s="25">
        <f>SUM(L19:L28)</f>
        <v>7552119.620000001</v>
      </c>
      <c r="M18"/>
    </row>
    <row r="19" spans="1:13" ht="17.25" customHeight="1">
      <c r="A19" s="26" t="s">
        <v>77</v>
      </c>
      <c r="B19" s="60">
        <f>ROUND((B13+B14)*B7,2)</f>
        <v>461305.42</v>
      </c>
      <c r="C19" s="60">
        <f aca="true" t="shared" si="3" ref="C19:K19">ROUND((C13+C14)*C7,2)</f>
        <v>328409.91</v>
      </c>
      <c r="D19" s="60">
        <f t="shared" si="3"/>
        <v>1144965.02</v>
      </c>
      <c r="E19" s="60">
        <f t="shared" si="3"/>
        <v>941801.49</v>
      </c>
      <c r="F19" s="60">
        <f t="shared" si="3"/>
        <v>882404.07</v>
      </c>
      <c r="G19" s="60">
        <f t="shared" si="3"/>
        <v>515309.51</v>
      </c>
      <c r="H19" s="60">
        <f t="shared" si="3"/>
        <v>292928.69</v>
      </c>
      <c r="I19" s="60">
        <f t="shared" si="3"/>
        <v>387254.96</v>
      </c>
      <c r="J19" s="60">
        <f t="shared" si="3"/>
        <v>392477</v>
      </c>
      <c r="K19" s="60">
        <f t="shared" si="3"/>
        <v>621517.65</v>
      </c>
      <c r="L19" s="32">
        <f>SUM(B19:K19)</f>
        <v>5968373.720000001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52752.29</v>
      </c>
      <c r="C20" s="32">
        <f t="shared" si="4"/>
        <v>85849.39</v>
      </c>
      <c r="D20" s="32">
        <f t="shared" si="4"/>
        <v>195212.18</v>
      </c>
      <c r="E20" s="32">
        <f t="shared" si="4"/>
        <v>148578.98</v>
      </c>
      <c r="F20" s="32">
        <f t="shared" si="4"/>
        <v>284342.24</v>
      </c>
      <c r="G20" s="32">
        <f t="shared" si="4"/>
        <v>141411.41</v>
      </c>
      <c r="H20" s="32">
        <f t="shared" si="4"/>
        <v>76776.76</v>
      </c>
      <c r="I20" s="32">
        <f t="shared" si="4"/>
        <v>105734.74</v>
      </c>
      <c r="J20" s="32">
        <f t="shared" si="4"/>
        <v>182890.7</v>
      </c>
      <c r="K20" s="32">
        <f t="shared" si="4"/>
        <v>91096.6</v>
      </c>
      <c r="L20" s="32">
        <f aca="true" t="shared" si="5" ref="L19:L28">SUM(B20:K20)</f>
        <v>1364645.29</v>
      </c>
      <c r="M20"/>
    </row>
    <row r="21" spans="1:13" ht="17.25" customHeight="1">
      <c r="A21" s="26" t="s">
        <v>25</v>
      </c>
      <c r="B21" s="32">
        <v>1834.58</v>
      </c>
      <c r="C21" s="32">
        <v>8475.58</v>
      </c>
      <c r="D21" s="32">
        <v>39307.01</v>
      </c>
      <c r="E21" s="32">
        <v>25080.4</v>
      </c>
      <c r="F21" s="32">
        <v>42585.86</v>
      </c>
      <c r="G21" s="32">
        <v>24888.84</v>
      </c>
      <c r="H21" s="32">
        <v>14967.15</v>
      </c>
      <c r="I21" s="32">
        <v>9002.13</v>
      </c>
      <c r="J21" s="32">
        <v>14015.38</v>
      </c>
      <c r="K21" s="32">
        <v>17830.86</v>
      </c>
      <c r="L21" s="32">
        <f t="shared" si="5"/>
        <v>197987.79000000004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488.16</v>
      </c>
      <c r="C26" s="32">
        <v>400.81</v>
      </c>
      <c r="D26" s="32">
        <v>1305.19</v>
      </c>
      <c r="E26" s="32">
        <v>1055.97</v>
      </c>
      <c r="F26" s="32">
        <v>1143.32</v>
      </c>
      <c r="G26" s="32">
        <v>644.89</v>
      </c>
      <c r="H26" s="32">
        <v>364.84</v>
      </c>
      <c r="I26" s="32">
        <v>465.04</v>
      </c>
      <c r="J26" s="32">
        <v>560.1</v>
      </c>
      <c r="K26" s="32">
        <v>693.7</v>
      </c>
      <c r="L26" s="32">
        <f t="shared" si="5"/>
        <v>7122.02</v>
      </c>
      <c r="M26"/>
    </row>
    <row r="27" spans="1:13" ht="17.25" customHeight="1">
      <c r="A27" s="26" t="s">
        <v>79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26" t="s">
        <v>80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-54261.59</v>
      </c>
      <c r="C31" s="32">
        <f t="shared" si="6"/>
        <v>-38031.530000000006</v>
      </c>
      <c r="D31" s="32">
        <f t="shared" si="6"/>
        <v>-114432.87</v>
      </c>
      <c r="E31" s="32">
        <f t="shared" si="6"/>
        <v>-87117.58</v>
      </c>
      <c r="F31" s="32">
        <f t="shared" si="6"/>
        <v>-80000.41</v>
      </c>
      <c r="G31" s="32">
        <f t="shared" si="6"/>
        <v>-54045.18</v>
      </c>
      <c r="H31" s="32">
        <f t="shared" si="6"/>
        <v>-34082.07</v>
      </c>
      <c r="I31" s="32">
        <f t="shared" si="6"/>
        <v>-39130.41</v>
      </c>
      <c r="J31" s="32">
        <f t="shared" si="6"/>
        <v>-35722.91</v>
      </c>
      <c r="K31" s="32">
        <f t="shared" si="6"/>
        <v>-66113.02</v>
      </c>
      <c r="L31" s="32">
        <f aca="true" t="shared" si="7" ref="L31:L38">SUM(B31:K31)</f>
        <v>-602937.5700000001</v>
      </c>
      <c r="M31"/>
    </row>
    <row r="32" spans="1:13" ht="18.75" customHeight="1">
      <c r="A32" s="26" t="s">
        <v>29</v>
      </c>
      <c r="B32" s="32">
        <f>B33+B34+B35+B36</f>
        <v>-27684.8</v>
      </c>
      <c r="C32" s="32">
        <f aca="true" t="shared" si="8" ref="C32:K32">C33+C34+C35+C36</f>
        <v>-35802.8</v>
      </c>
      <c r="D32" s="32">
        <f t="shared" si="8"/>
        <v>-107175.2</v>
      </c>
      <c r="E32" s="32">
        <f t="shared" si="8"/>
        <v>-75803.2</v>
      </c>
      <c r="F32" s="32">
        <f t="shared" si="8"/>
        <v>-73642.8</v>
      </c>
      <c r="G32" s="32">
        <f t="shared" si="8"/>
        <v>-50459.2</v>
      </c>
      <c r="H32" s="32">
        <f t="shared" si="8"/>
        <v>-22699.6</v>
      </c>
      <c r="I32" s="32">
        <f t="shared" si="8"/>
        <v>-36544.51</v>
      </c>
      <c r="J32" s="32">
        <f t="shared" si="8"/>
        <v>-32608.4</v>
      </c>
      <c r="K32" s="32">
        <f t="shared" si="8"/>
        <v>-62255.6</v>
      </c>
      <c r="L32" s="32">
        <f t="shared" si="7"/>
        <v>-524676.11</v>
      </c>
      <c r="M32"/>
    </row>
    <row r="33" spans="1:13" s="35" customFormat="1" ht="18.75" customHeight="1">
      <c r="A33" s="33" t="s">
        <v>57</v>
      </c>
      <c r="B33" s="32">
        <f>-ROUND((B9)*$E$3,2)</f>
        <v>-27684.8</v>
      </c>
      <c r="C33" s="32">
        <f aca="true" t="shared" si="9" ref="C33:K33">-ROUND((C9)*$E$3,2)</f>
        <v>-35802.8</v>
      </c>
      <c r="D33" s="32">
        <f t="shared" si="9"/>
        <v>-107175.2</v>
      </c>
      <c r="E33" s="32">
        <f t="shared" si="9"/>
        <v>-75803.2</v>
      </c>
      <c r="F33" s="32">
        <f t="shared" si="9"/>
        <v>-73642.8</v>
      </c>
      <c r="G33" s="32">
        <f t="shared" si="9"/>
        <v>-50459.2</v>
      </c>
      <c r="H33" s="32">
        <f t="shared" si="9"/>
        <v>-22699.6</v>
      </c>
      <c r="I33" s="32">
        <f t="shared" si="9"/>
        <v>-26769.6</v>
      </c>
      <c r="J33" s="32">
        <f t="shared" si="9"/>
        <v>-32608.4</v>
      </c>
      <c r="K33" s="32">
        <f t="shared" si="9"/>
        <v>-62255.6</v>
      </c>
      <c r="L33" s="32">
        <f t="shared" si="7"/>
        <v>-514901.19999999995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-33.79</v>
      </c>
      <c r="J35" s="17">
        <v>0</v>
      </c>
      <c r="K35" s="17">
        <v>0</v>
      </c>
      <c r="L35" s="32">
        <f t="shared" si="7"/>
        <v>-33.79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-9741.12</v>
      </c>
      <c r="J36" s="17">
        <v>0</v>
      </c>
      <c r="K36" s="17">
        <v>0</v>
      </c>
      <c r="L36" s="32">
        <f t="shared" si="7"/>
        <v>-9741.12</v>
      </c>
      <c r="M36"/>
    </row>
    <row r="37" spans="1:13" s="35" customFormat="1" ht="18.75" customHeight="1">
      <c r="A37" s="26" t="s">
        <v>33</v>
      </c>
      <c r="B37" s="37">
        <f>SUM(B38:B49)</f>
        <v>-26576.79</v>
      </c>
      <c r="C37" s="37">
        <f aca="true" t="shared" si="10" ref="C37:K37">SUM(C38:C49)</f>
        <v>-2228.73</v>
      </c>
      <c r="D37" s="37">
        <f t="shared" si="10"/>
        <v>-7257.67</v>
      </c>
      <c r="E37" s="37">
        <f t="shared" si="10"/>
        <v>-11314.380000000001</v>
      </c>
      <c r="F37" s="37">
        <f t="shared" si="10"/>
        <v>-6357.61</v>
      </c>
      <c r="G37" s="37">
        <f t="shared" si="10"/>
        <v>-3585.98</v>
      </c>
      <c r="H37" s="37">
        <f t="shared" si="10"/>
        <v>-11382.47</v>
      </c>
      <c r="I37" s="37">
        <f t="shared" si="10"/>
        <v>-2585.9</v>
      </c>
      <c r="J37" s="37">
        <f t="shared" si="10"/>
        <v>-3114.51</v>
      </c>
      <c r="K37" s="37">
        <f t="shared" si="10"/>
        <v>-3857.42</v>
      </c>
      <c r="L37" s="32">
        <f t="shared" si="7"/>
        <v>-78261.45999999999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44</v>
      </c>
      <c r="B48" s="17">
        <v>-2714.48</v>
      </c>
      <c r="C48" s="17">
        <v>-2228.73</v>
      </c>
      <c r="D48" s="17">
        <v>-7257.67</v>
      </c>
      <c r="E48" s="17">
        <v>-5871.86</v>
      </c>
      <c r="F48" s="17">
        <v>-6357.61</v>
      </c>
      <c r="G48" s="17">
        <v>-3585.98</v>
      </c>
      <c r="H48" s="17">
        <v>-2028.72</v>
      </c>
      <c r="I48" s="17">
        <v>-2585.9</v>
      </c>
      <c r="J48" s="17">
        <v>-3114.51</v>
      </c>
      <c r="K48" s="17">
        <v>-3857.42</v>
      </c>
      <c r="L48" s="29">
        <f t="shared" si="11"/>
        <v>-39602.880000000005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46</v>
      </c>
      <c r="B52" s="40">
        <f>IF(B18+B31+B44+B53&lt;0,0,B18+B31+B53)</f>
        <v>464092.06999999995</v>
      </c>
      <c r="C52" s="40">
        <f aca="true" t="shared" si="12" ref="C52:K52">IF(C18+C31+C44+C53&lt;0,0,C18+C31+C53)</f>
        <v>387060.10000000003</v>
      </c>
      <c r="D52" s="40">
        <f t="shared" si="12"/>
        <v>1270729.0899999999</v>
      </c>
      <c r="E52" s="40">
        <f t="shared" si="12"/>
        <v>1031997.7800000001</v>
      </c>
      <c r="F52" s="40">
        <f t="shared" si="12"/>
        <v>1133036.1800000002</v>
      </c>
      <c r="G52" s="40">
        <f t="shared" si="12"/>
        <v>628681.9</v>
      </c>
      <c r="H52" s="40">
        <f t="shared" si="12"/>
        <v>352873.81000000006</v>
      </c>
      <c r="I52" s="40">
        <f t="shared" si="12"/>
        <v>453897.87</v>
      </c>
      <c r="J52" s="40">
        <f t="shared" si="12"/>
        <v>557928.44</v>
      </c>
      <c r="K52" s="40">
        <f t="shared" si="12"/>
        <v>668884.8099999999</v>
      </c>
      <c r="L52" s="41">
        <f>SUM(B52:K52)</f>
        <v>6949182.050000002</v>
      </c>
      <c r="M52" s="53"/>
    </row>
    <row r="53" spans="1:12" ht="18.75" customHeight="1">
      <c r="A53" s="26" t="s">
        <v>47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48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49</v>
      </c>
      <c r="B58" s="40">
        <f>SUM(B59:B72)</f>
        <v>464092.07</v>
      </c>
      <c r="C58" s="40">
        <f aca="true" t="shared" si="14" ref="C58:J58">SUM(C59:C70)</f>
        <v>387060.1</v>
      </c>
      <c r="D58" s="40">
        <f t="shared" si="14"/>
        <v>1270729.08</v>
      </c>
      <c r="E58" s="40">
        <f t="shared" si="14"/>
        <v>1031997.78</v>
      </c>
      <c r="F58" s="40">
        <f t="shared" si="14"/>
        <v>1133036.17</v>
      </c>
      <c r="G58" s="40">
        <f t="shared" si="14"/>
        <v>628681.91</v>
      </c>
      <c r="H58" s="40">
        <f t="shared" si="14"/>
        <v>352873.81</v>
      </c>
      <c r="I58" s="40">
        <f>SUM(I59:I73)</f>
        <v>453897.87</v>
      </c>
      <c r="J58" s="40">
        <f t="shared" si="14"/>
        <v>557928.44</v>
      </c>
      <c r="K58" s="40">
        <f>SUM(K59:K72)</f>
        <v>668884.8200000001</v>
      </c>
      <c r="L58" s="45">
        <f>SUM(B58:K58)</f>
        <v>6949182.050000001</v>
      </c>
      <c r="M58" s="39"/>
    </row>
    <row r="59" spans="1:13" ht="18.75" customHeight="1">
      <c r="A59" s="46" t="s">
        <v>50</v>
      </c>
      <c r="B59" s="47">
        <v>464092.07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464092.07</v>
      </c>
      <c r="M59" s="39"/>
    </row>
    <row r="60" spans="1:12" ht="18.75" customHeight="1">
      <c r="A60" s="46" t="s">
        <v>60</v>
      </c>
      <c r="B60" s="17">
        <v>0</v>
      </c>
      <c r="C60" s="47">
        <v>338561.47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338561.47</v>
      </c>
    </row>
    <row r="61" spans="1:12" ht="18.75" customHeight="1">
      <c r="A61" s="46" t="s">
        <v>61</v>
      </c>
      <c r="B61" s="17">
        <v>0</v>
      </c>
      <c r="C61" s="47">
        <v>48498.63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48498.63</v>
      </c>
    </row>
    <row r="62" spans="1:12" ht="18.75" customHeight="1">
      <c r="A62" s="46" t="s">
        <v>51</v>
      </c>
      <c r="B62" s="17">
        <v>0</v>
      </c>
      <c r="C62" s="17">
        <v>0</v>
      </c>
      <c r="D62" s="47">
        <v>1270729.08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1270729.08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47">
        <v>1031997.78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1031997.78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47">
        <v>1133036.17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1133036.17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628681.91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628681.91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352873.81</v>
      </c>
      <c r="I66" s="17">
        <v>0</v>
      </c>
      <c r="J66" s="17">
        <v>0</v>
      </c>
      <c r="K66" s="17">
        <v>0</v>
      </c>
      <c r="L66" s="45">
        <f t="shared" si="15"/>
        <v>352873.81</v>
      </c>
    </row>
    <row r="67" spans="1:12" ht="18.75" customHeight="1">
      <c r="A67" s="46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557928.44</v>
      </c>
      <c r="K68" s="17">
        <v>0</v>
      </c>
      <c r="L68" s="45">
        <f t="shared" si="15"/>
        <v>557928.44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373037.06</v>
      </c>
      <c r="L69" s="45">
        <f t="shared" si="15"/>
        <v>373037.06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295847.76</v>
      </c>
      <c r="L70" s="45">
        <f t="shared" si="15"/>
        <v>295847.76</v>
      </c>
    </row>
    <row r="71" spans="1:12" ht="18.75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453897.87</v>
      </c>
      <c r="J73" s="51">
        <v>0</v>
      </c>
      <c r="K73" s="51">
        <v>0</v>
      </c>
      <c r="L73" s="50">
        <f>SUM(B73:K73)</f>
        <v>453897.87</v>
      </c>
    </row>
    <row r="74" spans="1:12" ht="18" customHeight="1">
      <c r="A74" s="61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:11" ht="14.25">
      <c r="A76" s="52"/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2022-02-11T20:37:41Z</dcterms:modified>
  <cp:category/>
  <cp:version/>
  <cp:contentType/>
  <cp:contentStatus/>
</cp:coreProperties>
</file>