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<sst xmlns="http://schemas.openxmlformats.org/spreadsheetml/2006/main" count="83" uniqueCount="82">
  <si>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</si>
  <si>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</si>
  <si>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</si>
  <si>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</si>
  <si>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</si>
  <si>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</si>
  <si>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</si>
  <si>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</si>
  <si>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</si>
  <si>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</si>
  <si>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</si>
  <si>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</si>
  <si>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</si>
  <si>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</si>
  <si>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</si>
  <si>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</si>
  <si>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</si>
  <si>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</si>
  <si>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</si>
  <si>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</si>
  <si>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</si>
  <si>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</si>
  <si>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</si>
  <si>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</si>
  <si>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</si>
  <si>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</si>
  <si>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</si>
  <si>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</si>
  <si>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</si>
  <si>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</si>
  <si>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</si>
  <si>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</si>
  <si>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</si>
  <si>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</si>
  <si>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</si>
  <si>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</si>
  <si>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</si>
  <si>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</si>
  <si>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</si>
  <si>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</si>
  <si>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</si>
  <si>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</si>
  <si>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</si>
  <si>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</si>
  <si>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</si>
  <si>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</si>
  <si>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</si>
  <si>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</si>
  <si>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</si>
  <si>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</si>
  <si>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</si>
  <si>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</si>
  <si>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</si>
  <si>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</si>
  <si>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</si>
  <si>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</si>
  <si>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</si>
  <si>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</si>
  <si>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</si>
  <si>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</si>
  <si>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</si>
  <si>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</si>
  <si>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</si>
  <si>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</si>
  <si>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</si>
  <si>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</si>
  <si>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</si>
  <si>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</si>
  <si>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</si>
  <si>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</si>
  <si>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</si>
  <si>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</si>
  <si>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</si>
  <si>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</si>
  <si>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05/02/22 - VENCIMENTO 11/02/22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</si>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</sst>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45195</v>
      </c>
      <c r="C7" s="10">
        <f>C8+C11</f>
        <v>57402</v>
      </c>
      <c r="D7" s="10">
        <f aca="true" t="shared" si="0" ref="D7:K7">D8+D11</f>
        <v>173510</v>
      </c>
      <c r="E7" s="10">
        <f t="shared" si="0"/>
        <v>149221</v>
      </c>
      <c r="F7" s="10">
        <f t="shared" si="0"/>
        <v>152722</v>
      </c>
      <c r="G7" s="10">
        <f t="shared" si="0"/>
        <v>68870</v>
      </c>
      <c r="H7" s="10">
        <f t="shared" si="0"/>
        <v>32478</v>
      </c>
      <c r="I7" s="10">
        <f t="shared" si="0"/>
        <v>62639</v>
      </c>
      <c r="J7" s="10">
        <f t="shared" si="0"/>
        <v>43112</v>
      </c>
      <c r="K7" s="10">
        <f t="shared" si="0"/>
        <v>118332</v>
      </c>
      <c r="L7" s="10">
        <f>SUM(B7:K7)</f>
        <v>903481</v>
      </c>
      <c r="M7" s="11"/>
    </row>
    <row r="8" spans="1:13" ht="17.25" customHeight="1">
      <c r="A8" s="12" t="s">
        <v>18</v>
      </c>
      <c r="B8" s="13">
        <f>B9+B10</f>
        <v>4736</v>
      </c>
      <c r="C8" s="13">
        <f aca="true" t="shared" si="1" ref="C8:K8">C9+C10</f>
        <v>5596</v>
      </c>
      <c r="D8" s="13">
        <f t="shared" si="1"/>
        <v>17751</v>
      </c>
      <c r="E8" s="13">
        <f t="shared" si="1"/>
        <v>13378</v>
      </c>
      <c r="F8" s="13">
        <f t="shared" si="1"/>
        <v>12770</v>
      </c>
      <c r="G8" s="13">
        <f t="shared" si="1"/>
        <v>7195</v>
      </c>
      <c r="H8" s="13">
        <f t="shared" si="1"/>
        <v>2916</v>
      </c>
      <c r="I8" s="13">
        <f t="shared" si="1"/>
        <v>4212</v>
      </c>
      <c r="J8" s="13">
        <f t="shared" si="1"/>
        <v>3480</v>
      </c>
      <c r="K8" s="13">
        <f t="shared" si="1"/>
        <v>9671</v>
      </c>
      <c r="L8" s="13">
        <f>SUM(B8:K8)</f>
        <v>81705</v>
      </c>
      <c r="M8"/>
    </row>
    <row r="9" spans="1:13" ht="17.25" customHeight="1">
      <c r="A9" s="14" t="s">
        <v>19</v>
      </c>
      <c r="B9" s="15">
        <v>4735</v>
      </c>
      <c r="C9" s="15">
        <v>5596</v>
      </c>
      <c r="D9" s="15">
        <v>17751</v>
      </c>
      <c r="E9" s="15">
        <v>13378</v>
      </c>
      <c r="F9" s="15">
        <v>12770</v>
      </c>
      <c r="G9" s="15">
        <v>7195</v>
      </c>
      <c r="H9" s="15">
        <v>2911</v>
      </c>
      <c r="I9" s="15">
        <v>4212</v>
      </c>
      <c r="J9" s="15">
        <v>3480</v>
      </c>
      <c r="K9" s="15">
        <v>9671</v>
      </c>
      <c r="L9" s="13">
        <f>SUM(B9:K9)</f>
        <v>81699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40459</v>
      </c>
      <c r="C11" s="15">
        <v>51806</v>
      </c>
      <c r="D11" s="15">
        <v>155759</v>
      </c>
      <c r="E11" s="15">
        <v>135843</v>
      </c>
      <c r="F11" s="15">
        <v>139952</v>
      </c>
      <c r="G11" s="15">
        <v>61675</v>
      </c>
      <c r="H11" s="15">
        <v>29562</v>
      </c>
      <c r="I11" s="15">
        <v>58427</v>
      </c>
      <c r="J11" s="15">
        <v>39632</v>
      </c>
      <c r="K11" s="15">
        <v>108661</v>
      </c>
      <c r="L11" s="13">
        <f>SUM(B11:K11)</f>
        <v>821776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1.057547743631419</v>
      </c>
      <c r="C16" s="22">
        <v>1.258086619337984</v>
      </c>
      <c r="D16" s="22">
        <v>1.156934545982176</v>
      </c>
      <c r="E16" s="22">
        <v>1.101937540951102</v>
      </c>
      <c r="F16" s="22">
        <v>1.271659066559768</v>
      </c>
      <c r="G16" s="22">
        <v>1.230993825270724</v>
      </c>
      <c r="H16" s="22">
        <v>1.238504981613237</v>
      </c>
      <c r="I16" s="22">
        <v>1.194644427549728</v>
      </c>
      <c r="J16" s="22">
        <v>1.423903863183983</v>
      </c>
      <c r="K16" s="22">
        <v>1.111990566736256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SUM(B19:B28)</f>
        <v>310364.89</v>
      </c>
      <c r="C18" s="25">
        <f aca="true" t="shared" si="2" ref="C18:K18">SUM(C19:C28)</f>
        <v>260504.76</v>
      </c>
      <c r="D18" s="25">
        <f t="shared" si="2"/>
        <v>871382.41</v>
      </c>
      <c r="E18" s="25">
        <f t="shared" si="2"/>
        <v>716581.19</v>
      </c>
      <c r="F18" s="25">
        <f t="shared" si="2"/>
        <v>754603.9000000001</v>
      </c>
      <c r="G18" s="25">
        <f t="shared" si="2"/>
        <v>362857.52</v>
      </c>
      <c r="H18" s="25">
        <f t="shared" si="2"/>
        <v>191831.81</v>
      </c>
      <c r="I18" s="25">
        <f t="shared" si="2"/>
        <v>276846.11000000004</v>
      </c>
      <c r="J18" s="25">
        <f t="shared" si="2"/>
        <v>258792.26</v>
      </c>
      <c r="K18" s="25">
        <f t="shared" si="2"/>
        <v>448580.14999999997</v>
      </c>
      <c r="L18" s="25">
        <f>SUM(L19:L28)</f>
        <v>4452345.000000001</v>
      </c>
      <c r="M18"/>
    </row>
    <row r="19" spans="1:13" ht="17.25" customHeight="1">
      <c r="A19" s="26" t="s">
        <v>77</v>
      </c>
      <c r="B19" s="60">
        <f>ROUND((B13+B14)*B7,2)</f>
        <v>290513.46</v>
      </c>
      <c r="C19" s="60">
        <f aca="true" t="shared" si="3" ref="C19:K19">ROUND((C13+C14)*C7,2)</f>
        <v>200809.42</v>
      </c>
      <c r="D19" s="60">
        <f t="shared" si="3"/>
        <v>722426.24</v>
      </c>
      <c r="E19" s="60">
        <f t="shared" si="3"/>
        <v>629339.57</v>
      </c>
      <c r="F19" s="60">
        <f t="shared" si="3"/>
        <v>569103.26</v>
      </c>
      <c r="G19" s="60">
        <f t="shared" si="3"/>
        <v>282187.94</v>
      </c>
      <c r="H19" s="60">
        <f t="shared" si="3"/>
        <v>146586.21</v>
      </c>
      <c r="I19" s="60">
        <f t="shared" si="3"/>
        <v>234401.4</v>
      </c>
      <c r="J19" s="60">
        <f t="shared" si="3"/>
        <v>173749.98</v>
      </c>
      <c r="K19" s="60">
        <f t="shared" si="3"/>
        <v>389442.45</v>
      </c>
      <c r="L19" s="32">
        <f>SUM(B19:K19)</f>
        <v>3638559.93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16718.39</v>
      </c>
      <c r="C20" s="32">
        <f t="shared" si="4"/>
        <v>51826.22</v>
      </c>
      <c r="D20" s="32">
        <f t="shared" si="4"/>
        <v>113373.63</v>
      </c>
      <c r="E20" s="32">
        <f t="shared" si="4"/>
        <v>64153.33</v>
      </c>
      <c r="F20" s="32">
        <f t="shared" si="4"/>
        <v>154602.06</v>
      </c>
      <c r="G20" s="32">
        <f t="shared" si="4"/>
        <v>65183.67</v>
      </c>
      <c r="H20" s="32">
        <f t="shared" si="4"/>
        <v>34961.54</v>
      </c>
      <c r="I20" s="32">
        <f t="shared" si="4"/>
        <v>45624.93</v>
      </c>
      <c r="J20" s="32">
        <f t="shared" si="4"/>
        <v>73653.29</v>
      </c>
      <c r="K20" s="32">
        <f t="shared" si="4"/>
        <v>43613.88</v>
      </c>
      <c r="L20" s="32">
        <f aca="true" t="shared" si="5" ref="L19:L28">SUM(B20:K20)</f>
        <v>663710.9400000001</v>
      </c>
      <c r="M20"/>
    </row>
    <row r="21" spans="1:13" ht="17.25" customHeight="1">
      <c r="A21" s="26" t="s">
        <v>25</v>
      </c>
      <c r="B21" s="32">
        <v>697.36</v>
      </c>
      <c r="C21" s="32">
        <v>5525.22</v>
      </c>
      <c r="D21" s="32">
        <v>29915.07</v>
      </c>
      <c r="E21" s="32">
        <v>19423.52</v>
      </c>
      <c r="F21" s="32">
        <v>27214.71</v>
      </c>
      <c r="G21" s="32">
        <v>14473.93</v>
      </c>
      <c r="H21" s="32">
        <v>8080.43</v>
      </c>
      <c r="I21" s="32">
        <v>5837.29</v>
      </c>
      <c r="J21" s="32">
        <v>7295.43</v>
      </c>
      <c r="K21" s="32">
        <v>10996.79</v>
      </c>
      <c r="L21" s="32">
        <f t="shared" si="5"/>
        <v>129459.75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462.47</v>
      </c>
      <c r="C26" s="32">
        <v>387.96</v>
      </c>
      <c r="D26" s="32">
        <v>1294.91</v>
      </c>
      <c r="E26" s="32">
        <v>1066.25</v>
      </c>
      <c r="F26" s="32">
        <v>1122.77</v>
      </c>
      <c r="G26" s="32">
        <v>539.55</v>
      </c>
      <c r="H26" s="32">
        <v>285.19</v>
      </c>
      <c r="I26" s="32">
        <v>411.08</v>
      </c>
      <c r="J26" s="32">
        <v>385.39</v>
      </c>
      <c r="K26" s="32">
        <v>668.01</v>
      </c>
      <c r="L26" s="32">
        <f t="shared" si="5"/>
        <v>6623.580000000001</v>
      </c>
      <c r="M26"/>
    </row>
    <row r="27" spans="1:13" ht="17.25" customHeight="1">
      <c r="A27" s="26" t="s">
        <v>79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26" t="s">
        <v>80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-47267.93</v>
      </c>
      <c r="C31" s="32">
        <f t="shared" si="6"/>
        <v>-26779.7</v>
      </c>
      <c r="D31" s="32">
        <f t="shared" si="6"/>
        <v>-85304.93</v>
      </c>
      <c r="E31" s="32">
        <f t="shared" si="6"/>
        <v>-70234.72</v>
      </c>
      <c r="F31" s="32">
        <f t="shared" si="6"/>
        <v>-62431.31</v>
      </c>
      <c r="G31" s="32">
        <f t="shared" si="6"/>
        <v>-34658.22</v>
      </c>
      <c r="H31" s="32">
        <f t="shared" si="6"/>
        <v>-23747.98</v>
      </c>
      <c r="I31" s="32">
        <f t="shared" si="6"/>
        <v>-20818.68</v>
      </c>
      <c r="J31" s="32">
        <f t="shared" si="6"/>
        <v>-17455.010000000002</v>
      </c>
      <c r="K31" s="32">
        <f t="shared" si="6"/>
        <v>-46266.96</v>
      </c>
      <c r="L31" s="32">
        <f aca="true" t="shared" si="7" ref="L31:L38">SUM(B31:K31)</f>
        <v>-434965.43999999994</v>
      </c>
      <c r="M31"/>
    </row>
    <row r="32" spans="1:13" ht="18.75" customHeight="1">
      <c r="A32" s="26" t="s">
        <v>29</v>
      </c>
      <c r="B32" s="32">
        <f>B33+B34+B35+B36</f>
        <v>-20834</v>
      </c>
      <c r="C32" s="32">
        <f aca="true" t="shared" si="8" ref="C32:K32">C33+C34+C35+C36</f>
        <v>-24622.4</v>
      </c>
      <c r="D32" s="32">
        <f t="shared" si="8"/>
        <v>-78104.4</v>
      </c>
      <c r="E32" s="32">
        <f t="shared" si="8"/>
        <v>-58863.2</v>
      </c>
      <c r="F32" s="32">
        <f t="shared" si="8"/>
        <v>-56188</v>
      </c>
      <c r="G32" s="32">
        <f t="shared" si="8"/>
        <v>-31658</v>
      </c>
      <c r="H32" s="32">
        <f t="shared" si="8"/>
        <v>-12808.4</v>
      </c>
      <c r="I32" s="32">
        <f t="shared" si="8"/>
        <v>-18532.8</v>
      </c>
      <c r="J32" s="32">
        <f t="shared" si="8"/>
        <v>-15312</v>
      </c>
      <c r="K32" s="32">
        <f t="shared" si="8"/>
        <v>-42552.4</v>
      </c>
      <c r="L32" s="32">
        <f t="shared" si="7"/>
        <v>-359475.60000000003</v>
      </c>
      <c r="M32"/>
    </row>
    <row r="33" spans="1:13" s="35" customFormat="1" ht="18.75" customHeight="1">
      <c r="A33" s="33" t="s">
        <v>57</v>
      </c>
      <c r="B33" s="32">
        <f>-ROUND((B9)*$E$3,2)</f>
        <v>-20834</v>
      </c>
      <c r="C33" s="32">
        <f aca="true" t="shared" si="9" ref="C33:K33">-ROUND((C9)*$E$3,2)</f>
        <v>-24622.4</v>
      </c>
      <c r="D33" s="32">
        <f t="shared" si="9"/>
        <v>-78104.4</v>
      </c>
      <c r="E33" s="32">
        <f t="shared" si="9"/>
        <v>-58863.2</v>
      </c>
      <c r="F33" s="32">
        <f t="shared" si="9"/>
        <v>-56188</v>
      </c>
      <c r="G33" s="32">
        <f t="shared" si="9"/>
        <v>-31658</v>
      </c>
      <c r="H33" s="32">
        <f t="shared" si="9"/>
        <v>-12808.4</v>
      </c>
      <c r="I33" s="32">
        <f t="shared" si="9"/>
        <v>-18532.8</v>
      </c>
      <c r="J33" s="32">
        <f t="shared" si="9"/>
        <v>-15312</v>
      </c>
      <c r="K33" s="32">
        <f t="shared" si="9"/>
        <v>-42552.4</v>
      </c>
      <c r="L33" s="32">
        <f t="shared" si="7"/>
        <v>-359475.60000000003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17">
        <v>0</v>
      </c>
      <c r="L35" s="32">
        <f t="shared" si="7"/>
        <v>0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s="35" customFormat="1" ht="18.75" customHeight="1">
      <c r="A37" s="26" t="s">
        <v>33</v>
      </c>
      <c r="B37" s="37">
        <f>SUM(B38:B49)</f>
        <v>-26433.93</v>
      </c>
      <c r="C37" s="37">
        <f aca="true" t="shared" si="10" ref="C37:K37">SUM(C38:C49)</f>
        <v>-2157.3</v>
      </c>
      <c r="D37" s="37">
        <f t="shared" si="10"/>
        <v>-7200.53</v>
      </c>
      <c r="E37" s="37">
        <f t="shared" si="10"/>
        <v>-11371.52</v>
      </c>
      <c r="F37" s="37">
        <f t="shared" si="10"/>
        <v>-6243.31</v>
      </c>
      <c r="G37" s="37">
        <f t="shared" si="10"/>
        <v>-3000.22</v>
      </c>
      <c r="H37" s="37">
        <f t="shared" si="10"/>
        <v>-10939.58</v>
      </c>
      <c r="I37" s="37">
        <f t="shared" si="10"/>
        <v>-2285.88</v>
      </c>
      <c r="J37" s="37">
        <f t="shared" si="10"/>
        <v>-2143.01</v>
      </c>
      <c r="K37" s="37">
        <f t="shared" si="10"/>
        <v>-3714.56</v>
      </c>
      <c r="L37" s="32">
        <f t="shared" si="7"/>
        <v>-75489.84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44</v>
      </c>
      <c r="B48" s="17">
        <v>-2571.62</v>
      </c>
      <c r="C48" s="17">
        <v>-2157.3</v>
      </c>
      <c r="D48" s="17">
        <v>-7200.53</v>
      </c>
      <c r="E48" s="17">
        <v>-5929</v>
      </c>
      <c r="F48" s="17">
        <v>-6243.31</v>
      </c>
      <c r="G48" s="17">
        <v>-3000.22</v>
      </c>
      <c r="H48" s="17">
        <v>-1585.83</v>
      </c>
      <c r="I48" s="17">
        <v>-2285.88</v>
      </c>
      <c r="J48" s="17">
        <v>-2143.01</v>
      </c>
      <c r="K48" s="17">
        <v>-3714.56</v>
      </c>
      <c r="L48" s="29">
        <f t="shared" si="11"/>
        <v>-36831.26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46</v>
      </c>
      <c r="B52" s="40">
        <f>IF(B18+B31+B44+B53&lt;0,0,B18+B31+B53)</f>
        <v>261717.55000000022</v>
      </c>
      <c r="C52" s="40">
        <f aca="true" t="shared" si="12" ref="C52:K52">IF(C18+C31+C44+C53&lt;0,0,C18+C31+C53)</f>
        <v>233725.06</v>
      </c>
      <c r="D52" s="40">
        <f t="shared" si="12"/>
        <v>786077.48</v>
      </c>
      <c r="E52" s="40">
        <f t="shared" si="12"/>
        <v>646346.47</v>
      </c>
      <c r="F52" s="40">
        <f t="shared" si="12"/>
        <v>692172.5900000001</v>
      </c>
      <c r="G52" s="40">
        <f t="shared" si="12"/>
        <v>328199.30000000005</v>
      </c>
      <c r="H52" s="40">
        <f t="shared" si="12"/>
        <v>168083.83</v>
      </c>
      <c r="I52" s="40">
        <f t="shared" si="12"/>
        <v>256027.43000000005</v>
      </c>
      <c r="J52" s="40">
        <f t="shared" si="12"/>
        <v>241337.25</v>
      </c>
      <c r="K52" s="40">
        <f t="shared" si="12"/>
        <v>402313.18999999994</v>
      </c>
      <c r="L52" s="41">
        <f>SUM(B52:K52)</f>
        <v>4016000.1500000004</v>
      </c>
      <c r="M52" s="53"/>
    </row>
    <row r="53" spans="1:12" ht="18.75" customHeight="1">
      <c r="A53" s="26" t="s">
        <v>47</v>
      </c>
      <c r="B53" s="18">
        <v>-1379.4099999998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48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49</v>
      </c>
      <c r="B58" s="40">
        <f>SUM(B59:B72)</f>
        <v>261717.55</v>
      </c>
      <c r="C58" s="40">
        <f aca="true" t="shared" si="14" ref="C58:J58">SUM(C59:C70)</f>
        <v>233725.06</v>
      </c>
      <c r="D58" s="40">
        <f t="shared" si="14"/>
        <v>786077.48</v>
      </c>
      <c r="E58" s="40">
        <f t="shared" si="14"/>
        <v>646346.47</v>
      </c>
      <c r="F58" s="40">
        <f t="shared" si="14"/>
        <v>692172.6</v>
      </c>
      <c r="G58" s="40">
        <f t="shared" si="14"/>
        <v>328199.3</v>
      </c>
      <c r="H58" s="40">
        <f t="shared" si="14"/>
        <v>168083.82</v>
      </c>
      <c r="I58" s="40">
        <f>SUM(I59:I73)</f>
        <v>256027.43</v>
      </c>
      <c r="J58" s="40">
        <f t="shared" si="14"/>
        <v>241337.25</v>
      </c>
      <c r="K58" s="40">
        <f>SUM(K59:K72)</f>
        <v>402313.19</v>
      </c>
      <c r="L58" s="45">
        <f>SUM(B58:K58)</f>
        <v>4016000.1499999994</v>
      </c>
      <c r="M58" s="39"/>
    </row>
    <row r="59" spans="1:13" ht="18.75" customHeight="1">
      <c r="A59" s="46" t="s">
        <v>50</v>
      </c>
      <c r="B59" s="47">
        <v>261717.55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261717.55</v>
      </c>
      <c r="M59" s="39"/>
    </row>
    <row r="60" spans="1:12" ht="18.75" customHeight="1">
      <c r="A60" s="46" t="s">
        <v>60</v>
      </c>
      <c r="B60" s="17">
        <v>0</v>
      </c>
      <c r="C60" s="47">
        <v>204065.35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204065.35</v>
      </c>
    </row>
    <row r="61" spans="1:12" ht="18.75" customHeight="1">
      <c r="A61" s="46" t="s">
        <v>61</v>
      </c>
      <c r="B61" s="17">
        <v>0</v>
      </c>
      <c r="C61" s="47">
        <v>29659.71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29659.71</v>
      </c>
    </row>
    <row r="62" spans="1:12" ht="18.75" customHeight="1">
      <c r="A62" s="46" t="s">
        <v>51</v>
      </c>
      <c r="B62" s="17">
        <v>0</v>
      </c>
      <c r="C62" s="17">
        <v>0</v>
      </c>
      <c r="D62" s="47">
        <v>786077.48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786077.48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47">
        <v>646346.47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646346.47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47">
        <v>692172.6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692172.6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328199.3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328199.3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168083.82</v>
      </c>
      <c r="I66" s="17">
        <v>0</v>
      </c>
      <c r="J66" s="17">
        <v>0</v>
      </c>
      <c r="K66" s="17">
        <v>0</v>
      </c>
      <c r="L66" s="45">
        <f t="shared" si="15"/>
        <v>168083.82</v>
      </c>
    </row>
    <row r="67" spans="1:12" ht="18.75" customHeight="1">
      <c r="A67" s="46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241337.25</v>
      </c>
      <c r="K68" s="17">
        <v>0</v>
      </c>
      <c r="L68" s="45">
        <f t="shared" si="15"/>
        <v>241337.25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206105.05</v>
      </c>
      <c r="L69" s="45">
        <f t="shared" si="15"/>
        <v>206105.05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196208.14</v>
      </c>
      <c r="L70" s="45">
        <f t="shared" si="15"/>
        <v>196208.14</v>
      </c>
    </row>
    <row r="71" spans="1:12" ht="18.75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256027.43</v>
      </c>
      <c r="J73" s="51">
        <v>0</v>
      </c>
      <c r="K73" s="51">
        <v>0</v>
      </c>
      <c r="L73" s="50">
        <f>SUM(B73:K73)</f>
        <v>256027.43</v>
      </c>
    </row>
    <row r="74" spans="1:12" ht="18" customHeight="1">
      <c r="A74" s="61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:11" ht="14.25">
      <c r="A76" s="52"/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2022-02-10T19:06:59Z</dcterms:modified>
  <cp:category/>
  <cp:version/>
  <cp:contentType/>
  <cp:contentStatus/>
</cp:coreProperties>
</file>