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<sst xmlns="http://schemas.openxmlformats.org/spreadsheetml/2006/main" count="84" uniqueCount="83">
  <si>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</si>
  <si>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</si>
  <si>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</si>
  <si>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</si>
  <si>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</si>
  <si>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</si>
  <si>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</si>
  <si>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</si>
  <si>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</si>
  <si>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</si>
  <si>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</si>
  <si>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</si>
  <si>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</si>
  <si>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</si>
  <si>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</si>
  <si>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</si>
  <si>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</si>
  <si>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</si>
  <si>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</si>
  <si>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</si>
  <si>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</si>
  <si>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</si>
  <si>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</si>
  <si>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</si>
  <si>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</si>
  <si>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</si>
  <si>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</si>
  <si>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</si>
  <si>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</si>
  <si>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</si>
  <si>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</si>
  <si>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</si>
  <si>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</si>
  <si>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</si>
  <si>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</si>
  <si>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</si>
  <si>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</si>
  <si>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</si>
  <si>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</si>
  <si>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</si>
  <si>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</si>
  <si>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</si>
  <si>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</si>
  <si>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</si>
  <si>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</si>
  <si>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</si>
  <si>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</si>
  <si>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</si>
  <si>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</si>
  <si>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</si>
  <si>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</si>
  <si>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</si>
  <si>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</si>
  <si>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</si>
  <si>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</si>
  <si>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</si>
  <si>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</si>
  <si>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</si>
  <si>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</si>
  <si>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</si>
  <si>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</si>
  <si>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</si>
  <si>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</si>
  <si>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</si>
  <si>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</si>
  <si>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</si>
  <si>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</si>
  <si>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</si>
  <si>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</si>
  <si>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</si>
  <si>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</si>
  <si>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</si>
  <si>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</si>
  <si>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04/02/22 - VENCIMENTO 11/02/22</t>
  </si>
  <si>
    <t>2.1 Tarifa de Remuneração por Passageiro Transportado Gatilho Diesel</t>
  </si>
  <si>
    <t>4.8. Remuneração SMGO</t>
  </si>
  <si>
    <t>4.9. Remuneração Manutenção de Validadores</t>
  </si>
  <si>
    <t>4.10. Remuneração Comunicação de AVL</t>
  </si>
  <si>
    <t>7.15. Consórcio KBPX</t>
  </si>
  <si>
    <t>4. Remuneração Bruta do Operador (4.1 + 4.2 + 4.3 + 4.4 + 4.5 + 4.6 + 4.7 + 4.8 + 4.9 + 4.10)</t>
  </si>
  <si>
    <t>4.1. Pelo Transporte de Passageiros (1 x (2 + 2.1))</t>
  </si>
  <si>
    <t>5.3. Revisão de Remuneração pelo Transporte Coletivo ¹</t>
  </si>
  <si>
    <t>¹ Energia para tração dez e jan (AR0). Fator de transição jul (AR9).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</si>
</sst>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170" fontId="33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77885</v>
      </c>
      <c r="C7" s="10">
        <f>C8+C11</f>
        <v>93533</v>
      </c>
      <c r="D7" s="10">
        <f aca="true" t="shared" si="0" ref="D7:K7">D8+D11</f>
        <v>279998</v>
      </c>
      <c r="E7" s="10">
        <f t="shared" si="0"/>
        <v>232002</v>
      </c>
      <c r="F7" s="10">
        <f t="shared" si="0"/>
        <v>247973</v>
      </c>
      <c r="G7" s="10">
        <f t="shared" si="0"/>
        <v>128111</v>
      </c>
      <c r="H7" s="10">
        <f t="shared" si="0"/>
        <v>67181</v>
      </c>
      <c r="I7" s="10">
        <f t="shared" si="0"/>
        <v>109260</v>
      </c>
      <c r="J7" s="10">
        <f t="shared" si="0"/>
        <v>100686</v>
      </c>
      <c r="K7" s="10">
        <f t="shared" si="0"/>
        <v>192939</v>
      </c>
      <c r="L7" s="10">
        <f>SUM(B7:K7)</f>
        <v>1529568</v>
      </c>
      <c r="M7" s="11"/>
    </row>
    <row r="8" spans="1:13" ht="17.25" customHeight="1">
      <c r="A8" s="12" t="s">
        <v>18</v>
      </c>
      <c r="B8" s="13">
        <f>B9+B10</f>
        <v>6456</v>
      </c>
      <c r="C8" s="13">
        <f aca="true" t="shared" si="1" ref="C8:K8">C9+C10</f>
        <v>7628</v>
      </c>
      <c r="D8" s="13">
        <f t="shared" si="1"/>
        <v>22521</v>
      </c>
      <c r="E8" s="13">
        <f t="shared" si="1"/>
        <v>16276</v>
      </c>
      <c r="F8" s="13">
        <f t="shared" si="1"/>
        <v>16322</v>
      </c>
      <c r="G8" s="13">
        <f t="shared" si="1"/>
        <v>11242</v>
      </c>
      <c r="H8" s="13">
        <f t="shared" si="1"/>
        <v>4917</v>
      </c>
      <c r="I8" s="13">
        <f t="shared" si="1"/>
        <v>5941</v>
      </c>
      <c r="J8" s="13">
        <f t="shared" si="1"/>
        <v>7221</v>
      </c>
      <c r="K8" s="13">
        <f t="shared" si="1"/>
        <v>13623</v>
      </c>
      <c r="L8" s="13">
        <f>SUM(B8:K8)</f>
        <v>112147</v>
      </c>
      <c r="M8"/>
    </row>
    <row r="9" spans="1:13" ht="17.25" customHeight="1">
      <c r="A9" s="14" t="s">
        <v>19</v>
      </c>
      <c r="B9" s="15">
        <v>6456</v>
      </c>
      <c r="C9" s="15">
        <v>7628</v>
      </c>
      <c r="D9" s="15">
        <v>22521</v>
      </c>
      <c r="E9" s="15">
        <v>16276</v>
      </c>
      <c r="F9" s="15">
        <v>16322</v>
      </c>
      <c r="G9" s="15">
        <v>11242</v>
      </c>
      <c r="H9" s="15">
        <v>4905</v>
      </c>
      <c r="I9" s="15">
        <v>5941</v>
      </c>
      <c r="J9" s="15">
        <v>7221</v>
      </c>
      <c r="K9" s="15">
        <v>13623</v>
      </c>
      <c r="L9" s="13">
        <f>SUM(B9:K9)</f>
        <v>112135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71429</v>
      </c>
      <c r="C11" s="15">
        <v>85905</v>
      </c>
      <c r="D11" s="15">
        <v>257477</v>
      </c>
      <c r="E11" s="15">
        <v>215726</v>
      </c>
      <c r="F11" s="15">
        <v>231651</v>
      </c>
      <c r="G11" s="15">
        <v>116869</v>
      </c>
      <c r="H11" s="15">
        <v>62264</v>
      </c>
      <c r="I11" s="15">
        <v>103319</v>
      </c>
      <c r="J11" s="15">
        <v>93465</v>
      </c>
      <c r="K11" s="15">
        <v>179316</v>
      </c>
      <c r="L11" s="13">
        <f>SUM(B11:K11)</f>
        <v>1417421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1.043632656119938</v>
      </c>
      <c r="C16" s="22">
        <v>1.27271551471936</v>
      </c>
      <c r="D16" s="22">
        <v>1.140976816593101</v>
      </c>
      <c r="E16" s="22">
        <v>1.127269430361464</v>
      </c>
      <c r="F16" s="22">
        <v>1.269165587454619</v>
      </c>
      <c r="G16" s="22">
        <v>1.25430813242418</v>
      </c>
      <c r="H16" s="22">
        <v>1.238504981613237</v>
      </c>
      <c r="I16" s="22">
        <v>1.216870393133069</v>
      </c>
      <c r="J16" s="22">
        <v>1.429668654651086</v>
      </c>
      <c r="K16" s="22">
        <v>1.129585334798654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79</v>
      </c>
      <c r="B18" s="25">
        <f>SUM(B19:B28)</f>
        <v>526899.7600000001</v>
      </c>
      <c r="C18" s="25">
        <f aca="true" t="shared" si="2" ref="C18:K18">SUM(C19:C28)</f>
        <v>426948.68</v>
      </c>
      <c r="D18" s="25">
        <f t="shared" si="2"/>
        <v>1374817.02</v>
      </c>
      <c r="E18" s="25">
        <f t="shared" si="2"/>
        <v>1131627.7300000004</v>
      </c>
      <c r="F18" s="25">
        <f t="shared" si="2"/>
        <v>1219197.1199999996</v>
      </c>
      <c r="G18" s="25">
        <f t="shared" si="2"/>
        <v>684538.22</v>
      </c>
      <c r="H18" s="25">
        <f t="shared" si="2"/>
        <v>392930.5999999999</v>
      </c>
      <c r="I18" s="25">
        <f t="shared" si="2"/>
        <v>497970.33</v>
      </c>
      <c r="J18" s="25">
        <f t="shared" si="2"/>
        <v>597723.98</v>
      </c>
      <c r="K18" s="25">
        <f t="shared" si="2"/>
        <v>739835.68</v>
      </c>
      <c r="L18" s="25">
        <f>SUM(L19:L28)</f>
        <v>7592489.119999998</v>
      </c>
      <c r="M18"/>
    </row>
    <row r="19" spans="1:13" ht="17.25" customHeight="1">
      <c r="A19" s="26" t="s">
        <v>80</v>
      </c>
      <c r="B19" s="62">
        <f>ROUND((B13+B14)*B7,2)</f>
        <v>500644.78</v>
      </c>
      <c r="C19" s="62">
        <f aca="true" t="shared" si="3" ref="C19:K19">ROUND((C13+C14)*C7,2)</f>
        <v>327206.49</v>
      </c>
      <c r="D19" s="62">
        <f t="shared" si="3"/>
        <v>1165799.67</v>
      </c>
      <c r="E19" s="62">
        <f t="shared" si="3"/>
        <v>978468.44</v>
      </c>
      <c r="F19" s="62">
        <f t="shared" si="3"/>
        <v>924046.59</v>
      </c>
      <c r="G19" s="62">
        <f t="shared" si="3"/>
        <v>524922.01</v>
      </c>
      <c r="H19" s="62">
        <f t="shared" si="3"/>
        <v>303214.73</v>
      </c>
      <c r="I19" s="62">
        <f t="shared" si="3"/>
        <v>408861.85</v>
      </c>
      <c r="J19" s="62">
        <f t="shared" si="3"/>
        <v>405784.72</v>
      </c>
      <c r="K19" s="62">
        <f t="shared" si="3"/>
        <v>634981.54</v>
      </c>
      <c r="L19" s="32">
        <f>SUM(B19:K19)</f>
        <v>6173930.819999998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21844.46</v>
      </c>
      <c r="C20" s="32">
        <f t="shared" si="4"/>
        <v>89234.29</v>
      </c>
      <c r="D20" s="32">
        <f t="shared" si="4"/>
        <v>164350.73</v>
      </c>
      <c r="E20" s="32">
        <f t="shared" si="4"/>
        <v>124529.12</v>
      </c>
      <c r="F20" s="32">
        <f t="shared" si="4"/>
        <v>248721.54</v>
      </c>
      <c r="G20" s="32">
        <f t="shared" si="4"/>
        <v>133491.94</v>
      </c>
      <c r="H20" s="32">
        <f t="shared" si="4"/>
        <v>72318.22</v>
      </c>
      <c r="I20" s="32">
        <f t="shared" si="4"/>
        <v>88670.03</v>
      </c>
      <c r="J20" s="32">
        <f t="shared" si="4"/>
        <v>174352.97</v>
      </c>
      <c r="K20" s="32">
        <f t="shared" si="4"/>
        <v>82284.3</v>
      </c>
      <c r="L20" s="32">
        <f aca="true" t="shared" si="5" ref="L19:L28">SUM(B20:K20)</f>
        <v>1199797.6</v>
      </c>
      <c r="M20"/>
    </row>
    <row r="21" spans="1:13" ht="17.25" customHeight="1">
      <c r="A21" s="26" t="s">
        <v>25</v>
      </c>
      <c r="B21" s="32">
        <v>1944.01</v>
      </c>
      <c r="C21" s="32">
        <v>8153.72</v>
      </c>
      <c r="D21" s="32">
        <v>39006.86</v>
      </c>
      <c r="E21" s="32">
        <v>24973.11</v>
      </c>
      <c r="F21" s="32">
        <v>42727.13</v>
      </c>
      <c r="G21" s="32">
        <v>25012.09</v>
      </c>
      <c r="H21" s="32">
        <v>15111.8</v>
      </c>
      <c r="I21" s="32">
        <v>9402</v>
      </c>
      <c r="J21" s="32">
        <v>13318.02</v>
      </c>
      <c r="K21" s="32">
        <v>18019.69</v>
      </c>
      <c r="L21" s="32">
        <f t="shared" si="5"/>
        <v>197668.42999999996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75</v>
      </c>
      <c r="B26" s="32">
        <v>493.3</v>
      </c>
      <c r="C26" s="32">
        <v>398.24</v>
      </c>
      <c r="D26" s="32">
        <v>1287.2</v>
      </c>
      <c r="E26" s="32">
        <v>1058.54</v>
      </c>
      <c r="F26" s="32">
        <v>1140.76</v>
      </c>
      <c r="G26" s="32">
        <v>639.75</v>
      </c>
      <c r="H26" s="32">
        <v>367.41</v>
      </c>
      <c r="I26" s="32">
        <v>465.04</v>
      </c>
      <c r="J26" s="32">
        <v>560.1</v>
      </c>
      <c r="K26" s="32">
        <v>691.13</v>
      </c>
      <c r="L26" s="32">
        <f t="shared" si="5"/>
        <v>7101.47</v>
      </c>
      <c r="M26"/>
    </row>
    <row r="27" spans="1:13" ht="17.25" customHeight="1">
      <c r="A27" s="26" t="s">
        <v>76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77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-528279.1699999999</v>
      </c>
      <c r="C31" s="32">
        <f t="shared" si="6"/>
        <v>-48621.78999999999</v>
      </c>
      <c r="D31" s="32">
        <f t="shared" si="6"/>
        <v>-124248.13</v>
      </c>
      <c r="E31" s="32">
        <f t="shared" si="6"/>
        <v>-102430.17</v>
      </c>
      <c r="F31" s="32">
        <f t="shared" si="6"/>
        <v>-89156.65</v>
      </c>
      <c r="G31" s="32">
        <f t="shared" si="6"/>
        <v>-92016.97</v>
      </c>
      <c r="H31" s="32">
        <f t="shared" si="6"/>
        <v>-36967.74</v>
      </c>
      <c r="I31" s="32">
        <f t="shared" si="6"/>
        <v>-47056.55</v>
      </c>
      <c r="J31" s="32">
        <f t="shared" si="6"/>
        <v>-39866.75</v>
      </c>
      <c r="K31" s="32">
        <f t="shared" si="6"/>
        <v>-68949.65</v>
      </c>
      <c r="L31" s="32">
        <f aca="true" t="shared" si="7" ref="L31:L38">SUM(B31:K31)</f>
        <v>-1177593.5699999998</v>
      </c>
      <c r="M31"/>
    </row>
    <row r="32" spans="1:13" ht="18.75" customHeight="1">
      <c r="A32" s="26" t="s">
        <v>29</v>
      </c>
      <c r="B32" s="32">
        <f>B33+B34+B35+B36</f>
        <v>-28406.4</v>
      </c>
      <c r="C32" s="32">
        <f aca="true" t="shared" si="8" ref="C32:K32">C33+C34+C35+C36</f>
        <v>-33563.2</v>
      </c>
      <c r="D32" s="32">
        <f t="shared" si="8"/>
        <v>-99092.4</v>
      </c>
      <c r="E32" s="32">
        <f t="shared" si="8"/>
        <v>-71614.4</v>
      </c>
      <c r="F32" s="32">
        <f t="shared" si="8"/>
        <v>-71816.8</v>
      </c>
      <c r="G32" s="32">
        <f t="shared" si="8"/>
        <v>-49464.8</v>
      </c>
      <c r="H32" s="32">
        <f t="shared" si="8"/>
        <v>-21582</v>
      </c>
      <c r="I32" s="32">
        <f t="shared" si="8"/>
        <v>-36494.57</v>
      </c>
      <c r="J32" s="32">
        <f t="shared" si="8"/>
        <v>-31772.4</v>
      </c>
      <c r="K32" s="32">
        <f t="shared" si="8"/>
        <v>-59941.2</v>
      </c>
      <c r="L32" s="32">
        <f t="shared" si="7"/>
        <v>-503748.17000000004</v>
      </c>
      <c r="M32"/>
    </row>
    <row r="33" spans="1:13" s="35" customFormat="1" ht="18.75" customHeight="1">
      <c r="A33" s="33" t="s">
        <v>56</v>
      </c>
      <c r="B33" s="32">
        <f>-ROUND((B9)*$E$3,2)</f>
        <v>-28406.4</v>
      </c>
      <c r="C33" s="32">
        <f aca="true" t="shared" si="9" ref="C33:K33">-ROUND((C9)*$E$3,2)</f>
        <v>-33563.2</v>
      </c>
      <c r="D33" s="32">
        <f t="shared" si="9"/>
        <v>-99092.4</v>
      </c>
      <c r="E33" s="32">
        <f t="shared" si="9"/>
        <v>-71614.4</v>
      </c>
      <c r="F33" s="32">
        <f t="shared" si="9"/>
        <v>-71816.8</v>
      </c>
      <c r="G33" s="32">
        <f t="shared" si="9"/>
        <v>-49464.8</v>
      </c>
      <c r="H33" s="32">
        <f t="shared" si="9"/>
        <v>-21582</v>
      </c>
      <c r="I33" s="32">
        <f t="shared" si="9"/>
        <v>-26140.4</v>
      </c>
      <c r="J33" s="32">
        <f t="shared" si="9"/>
        <v>-31772.4</v>
      </c>
      <c r="K33" s="32">
        <f t="shared" si="9"/>
        <v>-59941.2</v>
      </c>
      <c r="L33" s="32">
        <f t="shared" si="7"/>
        <v>-493394.00000000006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-28.16</v>
      </c>
      <c r="J35" s="17">
        <v>0</v>
      </c>
      <c r="K35" s="17">
        <v>0</v>
      </c>
      <c r="L35" s="32">
        <f t="shared" si="7"/>
        <v>-28.16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-10326.01</v>
      </c>
      <c r="J36" s="17">
        <v>0</v>
      </c>
      <c r="K36" s="17">
        <v>0</v>
      </c>
      <c r="L36" s="32">
        <f t="shared" si="7"/>
        <v>-10326.01</v>
      </c>
      <c r="M36"/>
    </row>
    <row r="37" spans="1:13" s="35" customFormat="1" ht="18.75" customHeight="1">
      <c r="A37" s="26" t="s">
        <v>33</v>
      </c>
      <c r="B37" s="37">
        <f>SUM(B38:B49)</f>
        <v>-38005.29</v>
      </c>
      <c r="C37" s="37">
        <f aca="true" t="shared" si="10" ref="C37:K37">SUM(C38:C49)</f>
        <v>-15058.59</v>
      </c>
      <c r="D37" s="37">
        <f t="shared" si="10"/>
        <v>-25155.730000000003</v>
      </c>
      <c r="E37" s="37">
        <f t="shared" si="10"/>
        <v>-30815.77</v>
      </c>
      <c r="F37" s="37">
        <f t="shared" si="10"/>
        <v>-17339.85</v>
      </c>
      <c r="G37" s="37">
        <f t="shared" si="10"/>
        <v>-42552.17</v>
      </c>
      <c r="H37" s="37">
        <f t="shared" si="10"/>
        <v>-15385.74</v>
      </c>
      <c r="I37" s="37">
        <f t="shared" si="10"/>
        <v>-10561.98</v>
      </c>
      <c r="J37" s="37">
        <f t="shared" si="10"/>
        <v>-8094.35</v>
      </c>
      <c r="K37" s="37">
        <f t="shared" si="10"/>
        <v>-8481.07</v>
      </c>
      <c r="L37" s="32">
        <f t="shared" si="7"/>
        <v>-211450.54000000004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-11399.92</v>
      </c>
      <c r="C41" s="17">
        <v>-12844.14</v>
      </c>
      <c r="D41" s="17">
        <v>-17998.06</v>
      </c>
      <c r="E41" s="17">
        <v>-19487.11</v>
      </c>
      <c r="F41" s="17">
        <v>-10996.53</v>
      </c>
      <c r="G41" s="17">
        <v>-38994.77</v>
      </c>
      <c r="H41" s="17">
        <v>-3988.98</v>
      </c>
      <c r="I41" s="17">
        <v>-7976.08</v>
      </c>
      <c r="J41" s="17">
        <v>-4979.84</v>
      </c>
      <c r="K41" s="17">
        <v>-4637.93</v>
      </c>
      <c r="L41" s="29">
        <f aca="true" t="shared" si="11" ref="L41:L50">SUM(B41:K41)</f>
        <v>-133303.36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-2743.06</v>
      </c>
      <c r="C48" s="17">
        <v>-2214.45</v>
      </c>
      <c r="D48" s="17">
        <v>-7157.67</v>
      </c>
      <c r="E48" s="17">
        <v>-5886.14</v>
      </c>
      <c r="F48" s="17">
        <v>-6343.32</v>
      </c>
      <c r="G48" s="17">
        <v>-3557.4</v>
      </c>
      <c r="H48" s="17">
        <v>-2043.01</v>
      </c>
      <c r="I48" s="17">
        <v>-2585.9</v>
      </c>
      <c r="J48" s="17">
        <v>-3114.51</v>
      </c>
      <c r="K48" s="17">
        <v>-3843.14</v>
      </c>
      <c r="L48" s="29">
        <f t="shared" si="11"/>
        <v>-39488.6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81</v>
      </c>
      <c r="B50" s="32">
        <v>-461867.48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-527.38</v>
      </c>
      <c r="L50" s="29">
        <f t="shared" si="11"/>
        <v>-462394.86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0</v>
      </c>
      <c r="C52" s="40">
        <f aca="true" t="shared" si="12" ref="C52:K52">IF(C18+C31+C44+C53&lt;0,0,C18+C31+C53)</f>
        <v>378326.89</v>
      </c>
      <c r="D52" s="40">
        <f t="shared" si="12"/>
        <v>1250568.8900000001</v>
      </c>
      <c r="E52" s="40">
        <f t="shared" si="12"/>
        <v>1029197.5600000004</v>
      </c>
      <c r="F52" s="40">
        <f t="shared" si="12"/>
        <v>1130040.4699999997</v>
      </c>
      <c r="G52" s="40">
        <f t="shared" si="12"/>
        <v>592521.25</v>
      </c>
      <c r="H52" s="40">
        <f t="shared" si="12"/>
        <v>355962.8599999999</v>
      </c>
      <c r="I52" s="40">
        <f t="shared" si="12"/>
        <v>450913.78</v>
      </c>
      <c r="J52" s="40">
        <f t="shared" si="12"/>
        <v>557857.23</v>
      </c>
      <c r="K52" s="40">
        <f t="shared" si="12"/>
        <v>670886.03</v>
      </c>
      <c r="L52" s="41">
        <f>SUM(B52:K52)</f>
        <v>6416274.960000002</v>
      </c>
      <c r="M52" s="53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-1379.4099999997998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41">
        <f>SUM(B54:K54)</f>
        <v>-1379.4099999997998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0</v>
      </c>
      <c r="C58" s="40">
        <f aca="true" t="shared" si="14" ref="C58:J58">SUM(C59:C70)</f>
        <v>378326.89</v>
      </c>
      <c r="D58" s="40">
        <f t="shared" si="14"/>
        <v>1250568.89</v>
      </c>
      <c r="E58" s="40">
        <f t="shared" si="14"/>
        <v>1029197.56</v>
      </c>
      <c r="F58" s="40">
        <f t="shared" si="14"/>
        <v>1130040.47</v>
      </c>
      <c r="G58" s="40">
        <f t="shared" si="14"/>
        <v>592521.24</v>
      </c>
      <c r="H58" s="40">
        <f t="shared" si="14"/>
        <v>355962.86</v>
      </c>
      <c r="I58" s="40">
        <f>SUM(I59:I73)</f>
        <v>450913.78</v>
      </c>
      <c r="J58" s="40">
        <f t="shared" si="14"/>
        <v>557857.23</v>
      </c>
      <c r="K58" s="40">
        <f>SUM(K59:K72)</f>
        <v>670886.03</v>
      </c>
      <c r="L58" s="45">
        <f>SUM(B58:K58)</f>
        <v>6416274.95</v>
      </c>
      <c r="M58" s="39"/>
    </row>
    <row r="59" spans="1:13" ht="18.75" customHeight="1">
      <c r="A59" s="46" t="s">
        <v>49</v>
      </c>
      <c r="B59" s="4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0</v>
      </c>
      <c r="M59" s="39"/>
    </row>
    <row r="60" spans="1:12" ht="18.75" customHeight="1">
      <c r="A60" s="46" t="s">
        <v>59</v>
      </c>
      <c r="B60" s="17">
        <v>0</v>
      </c>
      <c r="C60" s="32">
        <v>330392.87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330392.87</v>
      </c>
    </row>
    <row r="61" spans="1:12" ht="18.75" customHeight="1">
      <c r="A61" s="46" t="s">
        <v>60</v>
      </c>
      <c r="B61" s="17">
        <v>0</v>
      </c>
      <c r="C61" s="32">
        <v>47934.02</v>
      </c>
      <c r="D61" s="17"/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47934.02</v>
      </c>
    </row>
    <row r="62" spans="1:12" ht="18.75" customHeight="1">
      <c r="A62" s="46" t="s">
        <v>50</v>
      </c>
      <c r="B62" s="17">
        <v>0</v>
      </c>
      <c r="C62" s="17">
        <v>0</v>
      </c>
      <c r="D62" s="32">
        <v>1250568.89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1250568.89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32">
        <v>1029197.56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1029197.56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32">
        <v>1130040.47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1130040.47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32">
        <v>592521.24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592521.24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32">
        <v>355962.86</v>
      </c>
      <c r="I66" s="17">
        <v>0</v>
      </c>
      <c r="J66" s="17">
        <v>0</v>
      </c>
      <c r="K66" s="17">
        <v>0</v>
      </c>
      <c r="L66" s="45">
        <f t="shared" si="15"/>
        <v>355962.86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557857.23</v>
      </c>
      <c r="K68" s="17">
        <v>0</v>
      </c>
      <c r="L68" s="45">
        <f t="shared" si="15"/>
        <v>557857.23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375629.09</v>
      </c>
      <c r="L69" s="45">
        <f t="shared" si="15"/>
        <v>375629.09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295256.94</v>
      </c>
      <c r="L70" s="45">
        <f t="shared" si="15"/>
        <v>295256.94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78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450913.78</v>
      </c>
      <c r="J73" s="51">
        <v>0</v>
      </c>
      <c r="K73" s="51">
        <v>0</v>
      </c>
      <c r="L73" s="50">
        <f>SUM(B73:K73)</f>
        <v>450913.78</v>
      </c>
    </row>
    <row r="74" spans="1:12" ht="18" customHeight="1">
      <c r="A74" s="60" t="s">
        <v>82</v>
      </c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1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2022-02-10T18:42:06Z</dcterms:modified>
  <cp:category/>
  <cp:version/>
  <cp:contentType/>
  <cp:contentStatus/>
</cp:coreProperties>
</file>