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<sst xmlns="http://schemas.openxmlformats.org/spreadsheetml/2006/main" count="88" uniqueCount="85">
  <si>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</si>
  <si>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</si>
  <si>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</si>
  <si>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</si>
  <si>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</si>
  <si>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</si>
  <si>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</si>
  <si>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</si>
  <si>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</si>
  <si>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</si>
  <si>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</si>
  <si>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</si>
  <si>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</si>
  <si>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</si>
  <si>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</si>
  <si>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</si>
  <si>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</si>
  <si>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</si>
  <si>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</si>
  <si>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</si>
  <si>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</si>
  <si>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</si>
  <si>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</si>
  <si>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</si>
  <si>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</si>
  <si>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</si>
  <si>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</si>
  <si>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</si>
  <si>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</si>
  <si>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</si>
  <si>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</si>
  <si>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</si>
  <si>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</si>
  <si>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</si>
  <si>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</si>
  <si>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</si>
  <si>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</si>
  <si>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</si>
  <si>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</si>
  <si>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</si>
  <si>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</si>
  <si>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</si>
  <si>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</si>
  <si>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</si>
  <si>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</si>
  <si>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</si>
  <si>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</si>
  <si>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</si>
  <si>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</si>
  <si>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</si>
  <si>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</si>
  <si>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</si>
  <si>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</si>
  <si>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</si>
  <si>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</si>
  <si>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</si>
  <si>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</si>
  <si>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</si>
  <si>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</si>
  <si>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</si>
  <si>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</si>
  <si>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</si>
  <si>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</si>
  <si>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</si>
  <si>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</si>
  <si>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</si>
  <si>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</si>
  <si>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</si>
  <si>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</si>
  <si>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</si>
  <si>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</si>
  <si>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</si>
  <si>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</si>
  <si>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</si>
  <si>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</si>
  <si>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</si>
  <si>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</si>
  <si>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</si>
  <si>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</si>
  <si>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</si>
  <si>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</si>
  <si>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</si>
  <si>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</si>
  <si>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</si>
  <si>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31/12/22 - VENCIMENTO 06/01/23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</si>
</sst>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164216</v>
      </c>
      <c r="C7" s="9">
        <f t="shared" si="0"/>
        <v>104577</v>
      </c>
      <c r="D7" s="9">
        <f t="shared" si="0"/>
        <v>113362</v>
      </c>
      <c r="E7" s="9">
        <f t="shared" si="0"/>
        <v>27407</v>
      </c>
      <c r="F7" s="9">
        <f t="shared" si="0"/>
        <v>84086</v>
      </c>
      <c r="G7" s="9">
        <f t="shared" si="0"/>
        <v>121340</v>
      </c>
      <c r="H7" s="9">
        <f t="shared" si="0"/>
        <v>14385</v>
      </c>
      <c r="I7" s="9">
        <f t="shared" si="0"/>
        <v>104989</v>
      </c>
      <c r="J7" s="9">
        <f t="shared" si="0"/>
        <v>90114</v>
      </c>
      <c r="K7" s="9">
        <f t="shared" si="0"/>
        <v>150541</v>
      </c>
      <c r="L7" s="9">
        <f t="shared" si="0"/>
        <v>109533</v>
      </c>
      <c r="M7" s="9">
        <f t="shared" si="0"/>
        <v>43888</v>
      </c>
      <c r="N7" s="9">
        <f t="shared" si="0"/>
        <v>27903</v>
      </c>
      <c r="O7" s="9">
        <f t="shared" si="0"/>
        <v>1156341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9456</v>
      </c>
      <c r="C8" s="11">
        <f t="shared" si="1"/>
        <v>8052</v>
      </c>
      <c r="D8" s="11">
        <f t="shared" si="1"/>
        <v>7293</v>
      </c>
      <c r="E8" s="11">
        <f t="shared" si="1"/>
        <v>1348</v>
      </c>
      <c r="F8" s="11">
        <f t="shared" si="1"/>
        <v>4758</v>
      </c>
      <c r="G8" s="11">
        <f t="shared" si="1"/>
        <v>6118</v>
      </c>
      <c r="H8" s="11">
        <f t="shared" si="1"/>
        <v>1081</v>
      </c>
      <c r="I8" s="11">
        <f t="shared" si="1"/>
        <v>8937</v>
      </c>
      <c r="J8" s="11">
        <f t="shared" si="1"/>
        <v>6576</v>
      </c>
      <c r="K8" s="11">
        <f t="shared" si="1"/>
        <v>6624</v>
      </c>
      <c r="L8" s="11">
        <f t="shared" si="1"/>
        <v>4515</v>
      </c>
      <c r="M8" s="11">
        <f t="shared" si="1"/>
        <v>2540</v>
      </c>
      <c r="N8" s="11">
        <f t="shared" si="1"/>
        <v>1936</v>
      </c>
      <c r="O8" s="11">
        <f t="shared" si="1"/>
        <v>69234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9456</v>
      </c>
      <c r="C9" s="11">
        <v>8052</v>
      </c>
      <c r="D9" s="11">
        <v>7293</v>
      </c>
      <c r="E9" s="11">
        <v>1348</v>
      </c>
      <c r="F9" s="11">
        <v>4758</v>
      </c>
      <c r="G9" s="11">
        <v>6118</v>
      </c>
      <c r="H9" s="11">
        <v>1081</v>
      </c>
      <c r="I9" s="11">
        <v>8937</v>
      </c>
      <c r="J9" s="11">
        <v>6576</v>
      </c>
      <c r="K9" s="11">
        <v>6616</v>
      </c>
      <c r="L9" s="11">
        <v>4515</v>
      </c>
      <c r="M9" s="11">
        <v>2539</v>
      </c>
      <c r="N9" s="11">
        <v>1934</v>
      </c>
      <c r="O9" s="11">
        <f>SUM(B9:N9)</f>
        <v>69223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8</v>
      </c>
      <c r="L10" s="13">
        <v>0</v>
      </c>
      <c r="M10" s="13">
        <v>1</v>
      </c>
      <c r="N10" s="13">
        <v>2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154760</v>
      </c>
      <c r="C11" s="13">
        <v>96525</v>
      </c>
      <c r="D11" s="13">
        <v>106069</v>
      </c>
      <c r="E11" s="13">
        <v>26059</v>
      </c>
      <c r="F11" s="13">
        <v>79328</v>
      </c>
      <c r="G11" s="13">
        <v>115222</v>
      </c>
      <c r="H11" s="13">
        <v>13304</v>
      </c>
      <c r="I11" s="13">
        <v>96052</v>
      </c>
      <c r="J11" s="13">
        <v>83538</v>
      </c>
      <c r="K11" s="13">
        <v>143917</v>
      </c>
      <c r="L11" s="13">
        <v>105018</v>
      </c>
      <c r="M11" s="13">
        <v>41348</v>
      </c>
      <c r="N11" s="13">
        <v>25967</v>
      </c>
      <c r="O11" s="11">
        <f>SUM(B11:N11)</f>
        <v>1087107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13786</v>
      </c>
      <c r="C12" s="13">
        <v>11422</v>
      </c>
      <c r="D12" s="13">
        <v>10523</v>
      </c>
      <c r="E12" s="13">
        <v>3464</v>
      </c>
      <c r="F12" s="13">
        <v>9580</v>
      </c>
      <c r="G12" s="13">
        <v>15182</v>
      </c>
      <c r="H12" s="13">
        <v>1855</v>
      </c>
      <c r="I12" s="13">
        <v>12267</v>
      </c>
      <c r="J12" s="13">
        <v>8883</v>
      </c>
      <c r="K12" s="13">
        <v>12177</v>
      </c>
      <c r="L12" s="13">
        <v>8081</v>
      </c>
      <c r="M12" s="13">
        <v>2864</v>
      </c>
      <c r="N12" s="13">
        <v>1430</v>
      </c>
      <c r="O12" s="11">
        <f>SUM(B12:N12)</f>
        <v>111514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140974</v>
      </c>
      <c r="C13" s="15">
        <f t="shared" si="2"/>
        <v>85103</v>
      </c>
      <c r="D13" s="15">
        <f t="shared" si="2"/>
        <v>95546</v>
      </c>
      <c r="E13" s="15">
        <f t="shared" si="2"/>
        <v>22595</v>
      </c>
      <c r="F13" s="15">
        <f t="shared" si="2"/>
        <v>69748</v>
      </c>
      <c r="G13" s="15">
        <f t="shared" si="2"/>
        <v>100040</v>
      </c>
      <c r="H13" s="15">
        <f t="shared" si="2"/>
        <v>11449</v>
      </c>
      <c r="I13" s="15">
        <f t="shared" si="2"/>
        <v>83785</v>
      </c>
      <c r="J13" s="15">
        <f t="shared" si="2"/>
        <v>74655</v>
      </c>
      <c r="K13" s="15">
        <f t="shared" si="2"/>
        <v>131740</v>
      </c>
      <c r="L13" s="15">
        <f t="shared" si="2"/>
        <v>96937</v>
      </c>
      <c r="M13" s="15">
        <f t="shared" si="2"/>
        <v>38484</v>
      </c>
      <c r="N13" s="15">
        <f t="shared" si="2"/>
        <v>24537</v>
      </c>
      <c r="O13" s="11">
        <f>SUM(B13:N13)</f>
        <v>975593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1.602973763562895</v>
      </c>
      <c r="C18" s="19">
        <v>1.732655855326604</v>
      </c>
      <c r="D18" s="19">
        <v>1.719164515541608</v>
      </c>
      <c r="E18" s="19">
        <v>1.195945786705568</v>
      </c>
      <c r="F18" s="19">
        <v>1.853527767013362</v>
      </c>
      <c r="G18" s="19">
        <v>2.111185656129517</v>
      </c>
      <c r="H18" s="19">
        <v>2.337069857001521</v>
      </c>
      <c r="I18" s="19">
        <v>1.759799791090939</v>
      </c>
      <c r="J18" s="19">
        <v>1.661531448009514</v>
      </c>
      <c r="K18" s="19">
        <v>1.502234568050272</v>
      </c>
      <c r="L18" s="19">
        <v>1.566733142052172</v>
      </c>
      <c r="M18" s="19">
        <v>1.743550206640002</v>
      </c>
      <c r="N18" s="19">
        <v>1.526853218692907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882771.4900000001</v>
      </c>
      <c r="C20" s="24">
        <f t="shared" si="3"/>
        <v>609994.0800000001</v>
      </c>
      <c r="D20" s="24">
        <f t="shared" si="3"/>
        <v>570441.8500000001</v>
      </c>
      <c r="E20" s="24">
        <f t="shared" si="3"/>
        <v>168647.29</v>
      </c>
      <c r="F20" s="24">
        <f t="shared" si="3"/>
        <v>523751.75</v>
      </c>
      <c r="G20" s="24">
        <f t="shared" si="3"/>
        <v>730192.1</v>
      </c>
      <c r="H20" s="24">
        <f t="shared" si="3"/>
        <v>127394.85999999999</v>
      </c>
      <c r="I20" s="24">
        <f t="shared" si="3"/>
        <v>634322.0099999999</v>
      </c>
      <c r="J20" s="24">
        <f t="shared" si="3"/>
        <v>502622.45</v>
      </c>
      <c r="K20" s="24">
        <f t="shared" si="3"/>
        <v>727874.27</v>
      </c>
      <c r="L20" s="24">
        <f t="shared" si="3"/>
        <v>637452.56</v>
      </c>
      <c r="M20" s="24">
        <f t="shared" si="3"/>
        <v>337478.95</v>
      </c>
      <c r="N20" s="24">
        <f t="shared" si="3"/>
        <v>165975.28999999998</v>
      </c>
      <c r="O20" s="24">
        <f>O21+O22+O23+O24+O25+O26+O27+O28+O29</f>
        <v>6618918.949999999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482203.86</v>
      </c>
      <c r="C21" s="28">
        <f t="shared" si="4"/>
        <v>317234.33</v>
      </c>
      <c r="D21" s="28">
        <f t="shared" si="4"/>
        <v>301588.26</v>
      </c>
      <c r="E21" s="28">
        <f t="shared" si="4"/>
        <v>124562.07</v>
      </c>
      <c r="F21" s="28">
        <f t="shared" si="4"/>
        <v>259287.59</v>
      </c>
      <c r="G21" s="28">
        <f t="shared" si="4"/>
        <v>307863.85</v>
      </c>
      <c r="H21" s="28">
        <f t="shared" si="4"/>
        <v>49002.5</v>
      </c>
      <c r="I21" s="28">
        <f t="shared" si="4"/>
        <v>316237.37</v>
      </c>
      <c r="J21" s="28">
        <f t="shared" si="4"/>
        <v>273009.37</v>
      </c>
      <c r="K21" s="28">
        <f t="shared" si="4"/>
        <v>431104.26</v>
      </c>
      <c r="L21" s="28">
        <f t="shared" si="4"/>
        <v>357154.25</v>
      </c>
      <c r="M21" s="28">
        <f t="shared" si="4"/>
        <v>165132.99</v>
      </c>
      <c r="N21" s="28">
        <f t="shared" si="4"/>
        <v>94833.93</v>
      </c>
      <c r="O21" s="28">
        <f aca="true" t="shared" si="5" ref="O21:O29">SUM(B21:N21)</f>
        <v>3479214.6300000004</v>
      </c>
    </row>
    <row r="22" spans="1:23" ht="18.75" customHeight="1">
      <c r="A22" s="26" t="s">
        <v>33</v>
      </c>
      <c r="B22" s="28">
        <f>IF(B18&lt;&gt;0,ROUND((B18-1)*B21,2),0)</f>
        <v>290756.28</v>
      </c>
      <c r="C22" s="28">
        <f aca="true" t="shared" si="6" ref="C22:N22">IF(C18&lt;&gt;0,ROUND((C18-1)*C21,2),0)</f>
        <v>232423.59</v>
      </c>
      <c r="D22" s="28">
        <f t="shared" si="6"/>
        <v>216891.57</v>
      </c>
      <c r="E22" s="28">
        <f t="shared" si="6"/>
        <v>24407.41</v>
      </c>
      <c r="F22" s="28">
        <f t="shared" si="6"/>
        <v>221309.16</v>
      </c>
      <c r="G22" s="28">
        <f t="shared" si="6"/>
        <v>342093.89</v>
      </c>
      <c r="H22" s="28">
        <f t="shared" si="6"/>
        <v>65519.77</v>
      </c>
      <c r="I22" s="28">
        <f t="shared" si="6"/>
        <v>240277.09</v>
      </c>
      <c r="J22" s="28">
        <f t="shared" si="6"/>
        <v>180604.28</v>
      </c>
      <c r="K22" s="28">
        <f t="shared" si="6"/>
        <v>216515.46</v>
      </c>
      <c r="L22" s="28">
        <f t="shared" si="6"/>
        <v>202411.15</v>
      </c>
      <c r="M22" s="28">
        <f t="shared" si="6"/>
        <v>122784.67</v>
      </c>
      <c r="N22" s="28">
        <f t="shared" si="6"/>
        <v>49963.56</v>
      </c>
      <c r="O22" s="28">
        <f t="shared" si="5"/>
        <v>2405957.88</v>
      </c>
      <c r="W22" s="51"/>
    </row>
    <row r="23" spans="1:15" ht="18.75" customHeight="1">
      <c r="A23" s="26" t="s">
        <v>34</v>
      </c>
      <c r="B23" s="28">
        <v>43994.29</v>
      </c>
      <c r="C23" s="28">
        <v>31129.99</v>
      </c>
      <c r="D23" s="28">
        <v>21477.97</v>
      </c>
      <c r="E23" s="28">
        <v>8503.59</v>
      </c>
      <c r="F23" s="28">
        <v>22555.31</v>
      </c>
      <c r="G23" s="28">
        <v>34473.09</v>
      </c>
      <c r="H23" s="28">
        <v>4408.6</v>
      </c>
      <c r="I23" s="28">
        <v>30670.46</v>
      </c>
      <c r="J23" s="28">
        <v>24963.92</v>
      </c>
      <c r="K23" s="28">
        <v>35296.21</v>
      </c>
      <c r="L23" s="28">
        <v>33385.54</v>
      </c>
      <c r="M23" s="28">
        <v>17882.44</v>
      </c>
      <c r="N23" s="28">
        <v>10413.81</v>
      </c>
      <c r="O23" s="28">
        <f t="shared" si="5"/>
        <v>319155.22</v>
      </c>
    </row>
    <row r="24" spans="1:15" ht="18.75" customHeight="1">
      <c r="A24" s="26" t="s">
        <v>35</v>
      </c>
      <c r="B24" s="28">
        <v>3458.56</v>
      </c>
      <c r="C24" s="28">
        <v>3458.56</v>
      </c>
      <c r="D24" s="28">
        <v>1729.28</v>
      </c>
      <c r="E24" s="28">
        <v>1729.28</v>
      </c>
      <c r="F24" s="28">
        <v>1729.28</v>
      </c>
      <c r="G24" s="28">
        <v>1729.28</v>
      </c>
      <c r="H24" s="28">
        <v>1729.28</v>
      </c>
      <c r="I24" s="28">
        <v>3458.56</v>
      </c>
      <c r="J24" s="28">
        <v>1729.28</v>
      </c>
      <c r="K24" s="28">
        <v>1729.28</v>
      </c>
      <c r="L24" s="28">
        <v>1729.28</v>
      </c>
      <c r="M24" s="28">
        <v>1729.28</v>
      </c>
      <c r="N24" s="28">
        <v>1729.28</v>
      </c>
      <c r="O24" s="28">
        <f t="shared" si="5"/>
        <v>27668.479999999996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1336.47</v>
      </c>
      <c r="C26" s="28">
        <v>953.51</v>
      </c>
      <c r="D26" s="28">
        <v>875.35</v>
      </c>
      <c r="E26" s="28">
        <v>260.52</v>
      </c>
      <c r="F26" s="28">
        <v>807.62</v>
      </c>
      <c r="G26" s="28">
        <v>1117.64</v>
      </c>
      <c r="H26" s="28">
        <v>192.79</v>
      </c>
      <c r="I26" s="28">
        <v>961.32</v>
      </c>
      <c r="J26" s="28">
        <v>773.75</v>
      </c>
      <c r="K26" s="28">
        <v>1115.03</v>
      </c>
      <c r="L26" s="28">
        <v>969.14</v>
      </c>
      <c r="M26" s="28">
        <v>500.2</v>
      </c>
      <c r="N26" s="28">
        <v>252.68</v>
      </c>
      <c r="O26" s="28">
        <f t="shared" si="5"/>
        <v>10116.02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-49038.03</v>
      </c>
      <c r="C31" s="28">
        <f aca="true" t="shared" si="7" ref="C31:O31">+C32+C34+C47+C48+C49+C54-C55</f>
        <v>-40730.9</v>
      </c>
      <c r="D31" s="28">
        <f t="shared" si="7"/>
        <v>-36956.7</v>
      </c>
      <c r="E31" s="28">
        <f t="shared" si="7"/>
        <v>-7379.86</v>
      </c>
      <c r="F31" s="28">
        <f t="shared" si="7"/>
        <v>-25426.050000000003</v>
      </c>
      <c r="G31" s="28">
        <f t="shared" si="7"/>
        <v>-33133.96</v>
      </c>
      <c r="H31" s="28">
        <f t="shared" si="7"/>
        <v>-5828.41</v>
      </c>
      <c r="I31" s="28">
        <f t="shared" si="7"/>
        <v>-44668.36</v>
      </c>
      <c r="J31" s="28">
        <f t="shared" si="7"/>
        <v>-33236.92</v>
      </c>
      <c r="K31" s="28">
        <f t="shared" si="7"/>
        <v>-35310.67</v>
      </c>
      <c r="L31" s="28">
        <f t="shared" si="7"/>
        <v>-25255.02</v>
      </c>
      <c r="M31" s="28">
        <f t="shared" si="7"/>
        <v>-13953.03</v>
      </c>
      <c r="N31" s="28">
        <f t="shared" si="7"/>
        <v>-9914.800000000001</v>
      </c>
      <c r="O31" s="28">
        <f t="shared" si="7"/>
        <v>-360832.70999999996</v>
      </c>
    </row>
    <row r="32" spans="1:15" ht="18.75" customHeight="1">
      <c r="A32" s="26" t="s">
        <v>38</v>
      </c>
      <c r="B32" s="29">
        <f>+B33</f>
        <v>-41606.4</v>
      </c>
      <c r="C32" s="29">
        <f>+C33</f>
        <v>-35428.8</v>
      </c>
      <c r="D32" s="29">
        <f aca="true" t="shared" si="8" ref="D32:O32">+D33</f>
        <v>-32089.2</v>
      </c>
      <c r="E32" s="29">
        <f t="shared" si="8"/>
        <v>-5931.2</v>
      </c>
      <c r="F32" s="29">
        <f t="shared" si="8"/>
        <v>-20935.2</v>
      </c>
      <c r="G32" s="29">
        <f t="shared" si="8"/>
        <v>-26919.2</v>
      </c>
      <c r="H32" s="29">
        <f t="shared" si="8"/>
        <v>-4756.4</v>
      </c>
      <c r="I32" s="29">
        <f t="shared" si="8"/>
        <v>-39322.8</v>
      </c>
      <c r="J32" s="29">
        <f t="shared" si="8"/>
        <v>-28934.4</v>
      </c>
      <c r="K32" s="29">
        <f t="shared" si="8"/>
        <v>-29110.4</v>
      </c>
      <c r="L32" s="29">
        <f t="shared" si="8"/>
        <v>-19866</v>
      </c>
      <c r="M32" s="29">
        <f t="shared" si="8"/>
        <v>-11171.6</v>
      </c>
      <c r="N32" s="29">
        <f t="shared" si="8"/>
        <v>-8509.6</v>
      </c>
      <c r="O32" s="29">
        <f t="shared" si="8"/>
        <v>-304581.19999999995</v>
      </c>
    </row>
    <row r="33" spans="1:26" ht="18.75" customHeight="1">
      <c r="A33" s="27" t="s">
        <v>39</v>
      </c>
      <c r="B33" s="16">
        <f>ROUND((-B9)*$G$3,2)</f>
        <v>-41606.4</v>
      </c>
      <c r="C33" s="16">
        <f aca="true" t="shared" si="9" ref="C33:N33">ROUND((-C9)*$G$3,2)</f>
        <v>-35428.8</v>
      </c>
      <c r="D33" s="16">
        <f t="shared" si="9"/>
        <v>-32089.2</v>
      </c>
      <c r="E33" s="16">
        <f t="shared" si="9"/>
        <v>-5931.2</v>
      </c>
      <c r="F33" s="16">
        <f t="shared" si="9"/>
        <v>-20935.2</v>
      </c>
      <c r="G33" s="16">
        <f t="shared" si="9"/>
        <v>-26919.2</v>
      </c>
      <c r="H33" s="16">
        <f t="shared" si="9"/>
        <v>-4756.4</v>
      </c>
      <c r="I33" s="16">
        <f t="shared" si="9"/>
        <v>-39322.8</v>
      </c>
      <c r="J33" s="16">
        <f t="shared" si="9"/>
        <v>-28934.4</v>
      </c>
      <c r="K33" s="16">
        <f t="shared" si="9"/>
        <v>-29110.4</v>
      </c>
      <c r="L33" s="16">
        <f t="shared" si="9"/>
        <v>-19866</v>
      </c>
      <c r="M33" s="16">
        <f t="shared" si="9"/>
        <v>-11171.6</v>
      </c>
      <c r="N33" s="16">
        <f t="shared" si="9"/>
        <v>-8509.6</v>
      </c>
      <c r="O33" s="30">
        <f aca="true" t="shared" si="10" ref="O33:O55">SUM(B33:N33)</f>
        <v>-304581.19999999995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-7431.63</v>
      </c>
      <c r="C34" s="29">
        <f aca="true" t="shared" si="11" ref="C34:O34">SUM(C35:C45)</f>
        <v>-5302.1</v>
      </c>
      <c r="D34" s="29">
        <f t="shared" si="11"/>
        <v>-4867.5</v>
      </c>
      <c r="E34" s="29">
        <f t="shared" si="11"/>
        <v>-1448.66</v>
      </c>
      <c r="F34" s="29">
        <f t="shared" si="11"/>
        <v>-4490.85</v>
      </c>
      <c r="G34" s="29">
        <f t="shared" si="11"/>
        <v>-6214.76</v>
      </c>
      <c r="H34" s="29">
        <f t="shared" si="11"/>
        <v>-1072.01</v>
      </c>
      <c r="I34" s="29">
        <f t="shared" si="11"/>
        <v>-5345.56</v>
      </c>
      <c r="J34" s="29">
        <f t="shared" si="11"/>
        <v>-4302.52</v>
      </c>
      <c r="K34" s="29">
        <f t="shared" si="11"/>
        <v>-6200.27</v>
      </c>
      <c r="L34" s="29">
        <f t="shared" si="11"/>
        <v>-5389.02</v>
      </c>
      <c r="M34" s="29">
        <f t="shared" si="11"/>
        <v>-2781.43</v>
      </c>
      <c r="N34" s="29">
        <f t="shared" si="11"/>
        <v>-1405.2</v>
      </c>
      <c r="O34" s="29">
        <f t="shared" si="11"/>
        <v>-56251.51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-7431.63</v>
      </c>
      <c r="C43" s="31">
        <v>-5302.1</v>
      </c>
      <c r="D43" s="31">
        <v>-4867.5</v>
      </c>
      <c r="E43" s="31">
        <v>-1448.66</v>
      </c>
      <c r="F43" s="31">
        <v>-4490.85</v>
      </c>
      <c r="G43" s="31">
        <v>-6214.76</v>
      </c>
      <c r="H43" s="31">
        <v>-1072.01</v>
      </c>
      <c r="I43" s="31">
        <v>-5345.56</v>
      </c>
      <c r="J43" s="31">
        <v>-4302.52</v>
      </c>
      <c r="K43" s="31">
        <v>-6200.27</v>
      </c>
      <c r="L43" s="31">
        <v>-5389.02</v>
      </c>
      <c r="M43" s="31">
        <v>-2781.43</v>
      </c>
      <c r="N43" s="31">
        <v>-1405.2</v>
      </c>
      <c r="O43" s="31">
        <f>SUM(B43:N43)</f>
        <v>-56251.51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-69103.7</v>
      </c>
      <c r="C50" s="33">
        <v>-64029.45</v>
      </c>
      <c r="D50" s="33">
        <v>-50067.38</v>
      </c>
      <c r="E50" s="33">
        <v>-20189.92</v>
      </c>
      <c r="F50" s="33">
        <v>-56574.69</v>
      </c>
      <c r="G50" s="33">
        <v>-86147.22</v>
      </c>
      <c r="H50" s="33">
        <v>-15342.71</v>
      </c>
      <c r="I50" s="33">
        <v>-69236.17</v>
      </c>
      <c r="J50" s="33">
        <v>-46939.55</v>
      </c>
      <c r="K50" s="33">
        <v>-55566.09</v>
      </c>
      <c r="L50" s="33">
        <v>-44022.86</v>
      </c>
      <c r="M50" s="33">
        <v>-20140.22</v>
      </c>
      <c r="N50" s="33">
        <v>-8072.06</v>
      </c>
      <c r="O50" s="31">
        <f t="shared" si="10"/>
        <v>-605432.02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69103.7</v>
      </c>
      <c r="C51" s="33">
        <v>64029.45</v>
      </c>
      <c r="D51" s="33">
        <v>50067.38</v>
      </c>
      <c r="E51" s="33">
        <v>20189.92</v>
      </c>
      <c r="F51" s="33">
        <v>56574.69</v>
      </c>
      <c r="G51" s="33">
        <v>86147.22</v>
      </c>
      <c r="H51" s="33">
        <v>15342.71</v>
      </c>
      <c r="I51" s="33">
        <v>69236.17</v>
      </c>
      <c r="J51" s="33">
        <v>46939.55</v>
      </c>
      <c r="K51" s="33">
        <v>55566.09</v>
      </c>
      <c r="L51" s="33">
        <v>44022.86</v>
      </c>
      <c r="M51" s="33">
        <v>20140.22</v>
      </c>
      <c r="N51" s="33">
        <v>8072.06</v>
      </c>
      <c r="O51" s="31">
        <f t="shared" si="10"/>
        <v>605432.02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833733.4600000001</v>
      </c>
      <c r="C53" s="34">
        <f aca="true" t="shared" si="13" ref="C53:N53">+C20+C31</f>
        <v>569263.18</v>
      </c>
      <c r="D53" s="34">
        <f t="shared" si="13"/>
        <v>533485.1500000001</v>
      </c>
      <c r="E53" s="34">
        <f t="shared" si="13"/>
        <v>161267.43000000002</v>
      </c>
      <c r="F53" s="34">
        <f t="shared" si="13"/>
        <v>498325.7</v>
      </c>
      <c r="G53" s="34">
        <f t="shared" si="13"/>
        <v>697058.14</v>
      </c>
      <c r="H53" s="34">
        <f t="shared" si="13"/>
        <v>121566.44999999998</v>
      </c>
      <c r="I53" s="34">
        <f t="shared" si="13"/>
        <v>589653.6499999999</v>
      </c>
      <c r="J53" s="34">
        <f t="shared" si="13"/>
        <v>469385.53</v>
      </c>
      <c r="K53" s="34">
        <f t="shared" si="13"/>
        <v>692563.6</v>
      </c>
      <c r="L53" s="34">
        <f t="shared" si="13"/>
        <v>612197.54</v>
      </c>
      <c r="M53" s="34">
        <f t="shared" si="13"/>
        <v>323525.92</v>
      </c>
      <c r="N53" s="34">
        <f t="shared" si="13"/>
        <v>156060.49</v>
      </c>
      <c r="O53" s="34">
        <f>SUM(B53:N53)</f>
        <v>6258086.24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41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833733.46</v>
      </c>
      <c r="C59" s="42">
        <f t="shared" si="14"/>
        <v>569263.1799999999</v>
      </c>
      <c r="D59" s="42">
        <f t="shared" si="14"/>
        <v>533485.16</v>
      </c>
      <c r="E59" s="42">
        <f t="shared" si="14"/>
        <v>161267.44</v>
      </c>
      <c r="F59" s="42">
        <f t="shared" si="14"/>
        <v>498325.7</v>
      </c>
      <c r="G59" s="42">
        <f t="shared" si="14"/>
        <v>697058.14</v>
      </c>
      <c r="H59" s="42">
        <f t="shared" si="14"/>
        <v>121566.45</v>
      </c>
      <c r="I59" s="42">
        <f t="shared" si="14"/>
        <v>589653.64</v>
      </c>
      <c r="J59" s="42">
        <f t="shared" si="14"/>
        <v>469385.54</v>
      </c>
      <c r="K59" s="42">
        <f t="shared" si="14"/>
        <v>692563.6</v>
      </c>
      <c r="L59" s="42">
        <f t="shared" si="14"/>
        <v>612197.55</v>
      </c>
      <c r="M59" s="42">
        <f t="shared" si="14"/>
        <v>323525.92</v>
      </c>
      <c r="N59" s="42">
        <f t="shared" si="14"/>
        <v>156060.49</v>
      </c>
      <c r="O59" s="34">
        <f t="shared" si="14"/>
        <v>6258086.27</v>
      </c>
      <c r="Q59"/>
    </row>
    <row r="60" spans="1:18" ht="18.75" customHeight="1">
      <c r="A60" s="26" t="s">
        <v>54</v>
      </c>
      <c r="B60" s="42">
        <v>690522.85</v>
      </c>
      <c r="C60" s="42">
        <v>416519.98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1107042.83</v>
      </c>
      <c r="P60"/>
      <c r="Q60"/>
      <c r="R60" s="41"/>
    </row>
    <row r="61" spans="1:16" ht="18.75" customHeight="1">
      <c r="A61" s="26" t="s">
        <v>55</v>
      </c>
      <c r="B61" s="42">
        <v>143210.61</v>
      </c>
      <c r="C61" s="42">
        <v>152743.2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295953.81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533485.16</v>
      </c>
      <c r="E62" s="43">
        <v>0</v>
      </c>
      <c r="F62" s="43">
        <v>0</v>
      </c>
      <c r="G62" s="43">
        <v>0</v>
      </c>
      <c r="H62" s="42">
        <v>121566.45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655051.61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161267.44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161267.44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498325.7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498325.7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697058.14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697058.14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589653.64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589653.64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469385.54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469385.54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692563.6</v>
      </c>
      <c r="L68" s="29">
        <v>612197.55</v>
      </c>
      <c r="M68" s="43">
        <v>0</v>
      </c>
      <c r="N68" s="43">
        <v>0</v>
      </c>
      <c r="O68" s="34">
        <f t="shared" si="15"/>
        <v>1304761.15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323525.92</v>
      </c>
      <c r="N69" s="43">
        <v>0</v>
      </c>
      <c r="O69" s="34">
        <f t="shared" si="15"/>
        <v>323525.92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156060.49</v>
      </c>
      <c r="O70" s="46">
        <f t="shared" si="15"/>
        <v>156060.49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2023-01-17T14:34:01Z</dcterms:modified>
  <cp:category/>
  <cp:version/>
  <cp:contentType/>
  <cp:contentStatus/>
</cp:coreProperties>
</file>