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<sst xmlns="http://schemas.openxmlformats.org/spreadsheetml/2006/main" count="88" uniqueCount="85">
  <si>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</si>
  <si>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</si>
  <si>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</si>
  <si>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</si>
  <si>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</si>
  <si>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</si>
  <si>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</si>
  <si>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</si>
  <si>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</si>
  <si>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</si>
  <si>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</si>
  <si>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</si>
  <si>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</si>
  <si>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</si>
  <si>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</si>
  <si>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</si>
  <si>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</si>
  <si>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</si>
  <si>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</si>
  <si>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</si>
  <si>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</si>
  <si>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</si>
  <si>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</si>
  <si>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</si>
  <si>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</si>
  <si>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</si>
  <si>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</si>
  <si>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</si>
  <si>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</si>
  <si>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</si>
  <si>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</si>
  <si>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</si>
  <si>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</si>
  <si>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</si>
  <si>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</si>
  <si>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</si>
  <si>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</si>
  <si>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</si>
  <si>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</si>
  <si>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</si>
  <si>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</si>
  <si>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</si>
  <si>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</si>
  <si>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</si>
  <si>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</si>
  <si>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</si>
  <si>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</si>
  <si>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</si>
  <si>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</si>
  <si>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</si>
  <si>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</si>
  <si>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</si>
  <si>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</si>
  <si>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</si>
  <si>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</si>
  <si>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</si>
  <si>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</si>
  <si>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</si>
  <si>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</si>
  <si>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</si>
  <si>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</si>
  <si>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</si>
  <si>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</si>
  <si>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</si>
  <si>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</si>
  <si>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</si>
  <si>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</si>
  <si>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</si>
  <si>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</si>
  <si>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</si>
  <si>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</si>
  <si>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</si>
  <si>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</si>
  <si>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</si>
  <si>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</si>
  <si>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</si>
  <si>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</si>
  <si>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</si>
  <si>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</si>
  <si>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</si>
  <si>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</si>
  <si>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</si>
  <si>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</si>
  <si>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</si>
  <si>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30/12/22 - VENCIMENTO 06/01/23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</si>
</sst>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270174</v>
      </c>
      <c r="C7" s="9">
        <f t="shared" si="0"/>
        <v>178410</v>
      </c>
      <c r="D7" s="9">
        <f t="shared" si="0"/>
        <v>188372</v>
      </c>
      <c r="E7" s="9">
        <f t="shared" si="0"/>
        <v>45679</v>
      </c>
      <c r="F7" s="9">
        <f t="shared" si="0"/>
        <v>152756</v>
      </c>
      <c r="G7" s="9">
        <f t="shared" si="0"/>
        <v>226142</v>
      </c>
      <c r="H7" s="9">
        <f t="shared" si="0"/>
        <v>25827</v>
      </c>
      <c r="I7" s="9">
        <f t="shared" si="0"/>
        <v>180969</v>
      </c>
      <c r="J7" s="9">
        <f t="shared" si="0"/>
        <v>157029</v>
      </c>
      <c r="K7" s="9">
        <f t="shared" si="0"/>
        <v>252913</v>
      </c>
      <c r="L7" s="9">
        <f t="shared" si="0"/>
        <v>195527</v>
      </c>
      <c r="M7" s="9">
        <f t="shared" si="0"/>
        <v>84859</v>
      </c>
      <c r="N7" s="9">
        <f t="shared" si="0"/>
        <v>55807</v>
      </c>
      <c r="O7" s="9">
        <f t="shared" si="0"/>
        <v>2014464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11657</v>
      </c>
      <c r="C8" s="11">
        <f t="shared" si="1"/>
        <v>10875</v>
      </c>
      <c r="D8" s="11">
        <f t="shared" si="1"/>
        <v>8986</v>
      </c>
      <c r="E8" s="11">
        <f t="shared" si="1"/>
        <v>1894</v>
      </c>
      <c r="F8" s="11">
        <f t="shared" si="1"/>
        <v>6614</v>
      </c>
      <c r="G8" s="11">
        <f t="shared" si="1"/>
        <v>8748</v>
      </c>
      <c r="H8" s="11">
        <f t="shared" si="1"/>
        <v>1501</v>
      </c>
      <c r="I8" s="11">
        <f t="shared" si="1"/>
        <v>12479</v>
      </c>
      <c r="J8" s="11">
        <f t="shared" si="1"/>
        <v>8982</v>
      </c>
      <c r="K8" s="11">
        <f t="shared" si="1"/>
        <v>8054</v>
      </c>
      <c r="L8" s="11">
        <f t="shared" si="1"/>
        <v>6059</v>
      </c>
      <c r="M8" s="11">
        <f t="shared" si="1"/>
        <v>4143</v>
      </c>
      <c r="N8" s="11">
        <f t="shared" si="1"/>
        <v>3420</v>
      </c>
      <c r="O8" s="11">
        <f t="shared" si="1"/>
        <v>93412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11657</v>
      </c>
      <c r="C9" s="11">
        <v>10875</v>
      </c>
      <c r="D9" s="11">
        <v>8986</v>
      </c>
      <c r="E9" s="11">
        <v>1894</v>
      </c>
      <c r="F9" s="11">
        <v>6614</v>
      </c>
      <c r="G9" s="11">
        <v>8748</v>
      </c>
      <c r="H9" s="11">
        <v>1501</v>
      </c>
      <c r="I9" s="11">
        <v>12478</v>
      </c>
      <c r="J9" s="11">
        <v>8982</v>
      </c>
      <c r="K9" s="11">
        <v>8046</v>
      </c>
      <c r="L9" s="11">
        <v>6059</v>
      </c>
      <c r="M9" s="11">
        <v>4138</v>
      </c>
      <c r="N9" s="11">
        <v>3411</v>
      </c>
      <c r="O9" s="11">
        <f>SUM(B9:N9)</f>
        <v>93389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5</v>
      </c>
      <c r="N10" s="13">
        <v>9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258517</v>
      </c>
      <c r="C11" s="13">
        <v>167535</v>
      </c>
      <c r="D11" s="13">
        <v>179386</v>
      </c>
      <c r="E11" s="13">
        <v>43785</v>
      </c>
      <c r="F11" s="13">
        <v>146142</v>
      </c>
      <c r="G11" s="13">
        <v>217394</v>
      </c>
      <c r="H11" s="13">
        <v>24326</v>
      </c>
      <c r="I11" s="13">
        <v>168490</v>
      </c>
      <c r="J11" s="13">
        <v>148047</v>
      </c>
      <c r="K11" s="13">
        <v>244859</v>
      </c>
      <c r="L11" s="13">
        <v>189468</v>
      </c>
      <c r="M11" s="13">
        <v>80716</v>
      </c>
      <c r="N11" s="13">
        <v>52387</v>
      </c>
      <c r="O11" s="11">
        <f>SUM(B11:N11)</f>
        <v>1921052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21680</v>
      </c>
      <c r="C12" s="13">
        <v>17691</v>
      </c>
      <c r="D12" s="13">
        <v>15944</v>
      </c>
      <c r="E12" s="13">
        <v>5438</v>
      </c>
      <c r="F12" s="13">
        <v>16173</v>
      </c>
      <c r="G12" s="13">
        <v>25161</v>
      </c>
      <c r="H12" s="13">
        <v>2999</v>
      </c>
      <c r="I12" s="13">
        <v>18595</v>
      </c>
      <c r="J12" s="13">
        <v>14630</v>
      </c>
      <c r="K12" s="13">
        <v>19003</v>
      </c>
      <c r="L12" s="13">
        <v>14330</v>
      </c>
      <c r="M12" s="13">
        <v>4781</v>
      </c>
      <c r="N12" s="13">
        <v>2559</v>
      </c>
      <c r="O12" s="11">
        <f>SUM(B12:N12)</f>
        <v>178984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236837</v>
      </c>
      <c r="C13" s="15">
        <f t="shared" si="2"/>
        <v>149844</v>
      </c>
      <c r="D13" s="15">
        <f t="shared" si="2"/>
        <v>163442</v>
      </c>
      <c r="E13" s="15">
        <f t="shared" si="2"/>
        <v>38347</v>
      </c>
      <c r="F13" s="15">
        <f t="shared" si="2"/>
        <v>129969</v>
      </c>
      <c r="G13" s="15">
        <f t="shared" si="2"/>
        <v>192233</v>
      </c>
      <c r="H13" s="15">
        <f t="shared" si="2"/>
        <v>21327</v>
      </c>
      <c r="I13" s="15">
        <f t="shared" si="2"/>
        <v>149895</v>
      </c>
      <c r="J13" s="15">
        <f t="shared" si="2"/>
        <v>133417</v>
      </c>
      <c r="K13" s="15">
        <f t="shared" si="2"/>
        <v>225856</v>
      </c>
      <c r="L13" s="15">
        <f t="shared" si="2"/>
        <v>175138</v>
      </c>
      <c r="M13" s="15">
        <f t="shared" si="2"/>
        <v>75935</v>
      </c>
      <c r="N13" s="15">
        <f t="shared" si="2"/>
        <v>49828</v>
      </c>
      <c r="O13" s="11">
        <f>SUM(B13:N13)</f>
        <v>1742068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1.627089446519029</v>
      </c>
      <c r="C18" s="19">
        <v>1.777754079309023</v>
      </c>
      <c r="D18" s="19">
        <v>1.728256960061616</v>
      </c>
      <c r="E18" s="19">
        <v>1.20048125368969</v>
      </c>
      <c r="F18" s="19">
        <v>1.86680538954656</v>
      </c>
      <c r="G18" s="19">
        <v>2.135189312285067</v>
      </c>
      <c r="H18" s="19">
        <v>2.480567600988034</v>
      </c>
      <c r="I18" s="19">
        <v>1.762604059953253</v>
      </c>
      <c r="J18" s="19">
        <v>1.812733757142784</v>
      </c>
      <c r="K18" s="19">
        <v>1.523819735046334</v>
      </c>
      <c r="L18" s="19">
        <v>1.607540822971873</v>
      </c>
      <c r="M18" s="19">
        <v>1.730047948470951</v>
      </c>
      <c r="N18" s="19">
        <v>1.525595889704764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1422317.5</v>
      </c>
      <c r="C20" s="24">
        <f t="shared" si="3"/>
        <v>1037415.44</v>
      </c>
      <c r="D20" s="24">
        <f t="shared" si="3"/>
        <v>928711.8</v>
      </c>
      <c r="E20" s="24">
        <f t="shared" si="3"/>
        <v>272227.69999999995</v>
      </c>
      <c r="F20" s="24">
        <f t="shared" si="3"/>
        <v>936764.2000000001</v>
      </c>
      <c r="G20" s="24">
        <f t="shared" si="3"/>
        <v>1323940.19</v>
      </c>
      <c r="H20" s="24">
        <f t="shared" si="3"/>
        <v>232993.06999999998</v>
      </c>
      <c r="I20" s="24">
        <f t="shared" si="3"/>
        <v>1053564.59</v>
      </c>
      <c r="J20" s="24">
        <f t="shared" si="3"/>
        <v>925858.2299999999</v>
      </c>
      <c r="K20" s="24">
        <f t="shared" si="3"/>
        <v>1208411.6199999999</v>
      </c>
      <c r="L20" s="24">
        <f t="shared" si="3"/>
        <v>1125460.9999999998</v>
      </c>
      <c r="M20" s="24">
        <f t="shared" si="3"/>
        <v>609708</v>
      </c>
      <c r="N20" s="24">
        <f t="shared" si="3"/>
        <v>316072.51</v>
      </c>
      <c r="O20" s="24">
        <f>O21+O22+O23+O24+O25+O26+O27+O28+O29</f>
        <v>11393445.85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793338.93</v>
      </c>
      <c r="C21" s="28">
        <f t="shared" si="4"/>
        <v>541206.74</v>
      </c>
      <c r="D21" s="28">
        <f t="shared" si="4"/>
        <v>501144.87</v>
      </c>
      <c r="E21" s="28">
        <f t="shared" si="4"/>
        <v>207606.49</v>
      </c>
      <c r="F21" s="28">
        <f t="shared" si="4"/>
        <v>471038.4</v>
      </c>
      <c r="G21" s="28">
        <f t="shared" si="4"/>
        <v>573767.48</v>
      </c>
      <c r="H21" s="28">
        <f t="shared" si="4"/>
        <v>87979.68</v>
      </c>
      <c r="I21" s="28">
        <f t="shared" si="4"/>
        <v>545096.72</v>
      </c>
      <c r="J21" s="28">
        <f t="shared" si="4"/>
        <v>475735.06</v>
      </c>
      <c r="K21" s="28">
        <f t="shared" si="4"/>
        <v>724266.96</v>
      </c>
      <c r="L21" s="28">
        <f t="shared" si="4"/>
        <v>637554.89</v>
      </c>
      <c r="M21" s="28">
        <f t="shared" si="4"/>
        <v>319290.47</v>
      </c>
      <c r="N21" s="28">
        <f t="shared" si="4"/>
        <v>189671.25</v>
      </c>
      <c r="O21" s="28">
        <f aca="true" t="shared" si="5" ref="O21:O29">SUM(B21:N21)</f>
        <v>6067697.9399999995</v>
      </c>
    </row>
    <row r="22" spans="1:23" ht="18.75" customHeight="1">
      <c r="A22" s="26" t="s">
        <v>33</v>
      </c>
      <c r="B22" s="28">
        <f>IF(B18&lt;&gt;0,ROUND((B18-1)*B21,2),0)</f>
        <v>497494.47</v>
      </c>
      <c r="C22" s="28">
        <f aca="true" t="shared" si="6" ref="C22:N22">IF(C18&lt;&gt;0,ROUND((C18-1)*C21,2),0)</f>
        <v>420925.75</v>
      </c>
      <c r="D22" s="28">
        <f t="shared" si="6"/>
        <v>364962.24</v>
      </c>
      <c r="E22" s="28">
        <f t="shared" si="6"/>
        <v>41621.21</v>
      </c>
      <c r="F22" s="28">
        <f t="shared" si="6"/>
        <v>408298.62</v>
      </c>
      <c r="G22" s="28">
        <f t="shared" si="6"/>
        <v>651334.71</v>
      </c>
      <c r="H22" s="28">
        <f t="shared" si="6"/>
        <v>130259.86</v>
      </c>
      <c r="I22" s="28">
        <f t="shared" si="6"/>
        <v>415692.97</v>
      </c>
      <c r="J22" s="28">
        <f t="shared" si="6"/>
        <v>386645.94</v>
      </c>
      <c r="K22" s="28">
        <f t="shared" si="6"/>
        <v>379385.33</v>
      </c>
      <c r="L22" s="28">
        <f t="shared" si="6"/>
        <v>387340.62</v>
      </c>
      <c r="M22" s="28">
        <f t="shared" si="6"/>
        <v>233097.35</v>
      </c>
      <c r="N22" s="28">
        <f t="shared" si="6"/>
        <v>99690.43</v>
      </c>
      <c r="O22" s="28">
        <f t="shared" si="5"/>
        <v>4416749.5</v>
      </c>
      <c r="W22" s="51"/>
    </row>
    <row r="23" spans="1:15" ht="18.75" customHeight="1">
      <c r="A23" s="26" t="s">
        <v>34</v>
      </c>
      <c r="B23" s="28">
        <v>65877.76</v>
      </c>
      <c r="C23" s="28">
        <v>46193.72</v>
      </c>
      <c r="D23" s="28">
        <v>32255.96</v>
      </c>
      <c r="E23" s="28">
        <v>11869.92</v>
      </c>
      <c r="F23" s="28">
        <v>36884.66</v>
      </c>
      <c r="G23" s="28">
        <v>53136.5</v>
      </c>
      <c r="H23" s="28">
        <v>6297.21</v>
      </c>
      <c r="I23" s="28">
        <v>45765.16</v>
      </c>
      <c r="J23" s="28">
        <v>39463.47</v>
      </c>
      <c r="K23" s="28">
        <v>59951.94</v>
      </c>
      <c r="L23" s="28">
        <v>56136.67</v>
      </c>
      <c r="M23" s="28">
        <v>25662.02</v>
      </c>
      <c r="N23" s="28">
        <v>15951.87</v>
      </c>
      <c r="O23" s="28">
        <f t="shared" si="5"/>
        <v>495446.86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1125.45</v>
      </c>
      <c r="C26" s="28">
        <v>836.27</v>
      </c>
      <c r="D26" s="28">
        <v>739.88</v>
      </c>
      <c r="E26" s="28">
        <v>216.23</v>
      </c>
      <c r="F26" s="28">
        <v>750.3</v>
      </c>
      <c r="G26" s="28">
        <v>1057.72</v>
      </c>
      <c r="H26" s="28">
        <v>184.97</v>
      </c>
      <c r="I26" s="28">
        <v>833.67</v>
      </c>
      <c r="J26" s="28">
        <v>742.48</v>
      </c>
      <c r="K26" s="28">
        <v>963.93</v>
      </c>
      <c r="L26" s="28">
        <v>896.19</v>
      </c>
      <c r="M26" s="28">
        <v>479.36</v>
      </c>
      <c r="N26" s="28">
        <v>247.5</v>
      </c>
      <c r="O26" s="28">
        <f t="shared" si="5"/>
        <v>9073.950000000003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-57549.020000000004</v>
      </c>
      <c r="C31" s="28">
        <f aca="true" t="shared" si="7" ref="C31:O31">+C32+C34+C47+C48+C49+C54-C55</f>
        <v>-52500.2</v>
      </c>
      <c r="D31" s="28">
        <f t="shared" si="7"/>
        <v>-43652.6</v>
      </c>
      <c r="E31" s="28">
        <f t="shared" si="7"/>
        <v>-9535.99</v>
      </c>
      <c r="F31" s="28">
        <f t="shared" si="7"/>
        <v>-33273.74</v>
      </c>
      <c r="G31" s="28">
        <f t="shared" si="7"/>
        <v>-44372.759999999995</v>
      </c>
      <c r="H31" s="28">
        <f t="shared" si="7"/>
        <v>-7632.95</v>
      </c>
      <c r="I31" s="28">
        <f t="shared" si="7"/>
        <v>-59538.92</v>
      </c>
      <c r="J31" s="28">
        <f t="shared" si="7"/>
        <v>-43649.48</v>
      </c>
      <c r="K31" s="28">
        <f t="shared" si="7"/>
        <v>-40762.450000000004</v>
      </c>
      <c r="L31" s="28">
        <f t="shared" si="7"/>
        <v>-31642.989999999998</v>
      </c>
      <c r="M31" s="28">
        <f t="shared" si="7"/>
        <v>-20872.74</v>
      </c>
      <c r="N31" s="28">
        <f t="shared" si="7"/>
        <v>-16384.63</v>
      </c>
      <c r="O31" s="28">
        <f t="shared" si="7"/>
        <v>-461368.47000000003</v>
      </c>
    </row>
    <row r="32" spans="1:15" ht="18.75" customHeight="1">
      <c r="A32" s="26" t="s">
        <v>38</v>
      </c>
      <c r="B32" s="29">
        <f>+B33</f>
        <v>-51290.8</v>
      </c>
      <c r="C32" s="29">
        <f>+C33</f>
        <v>-47850</v>
      </c>
      <c r="D32" s="29">
        <f aca="true" t="shared" si="8" ref="D32:O32">+D33</f>
        <v>-39538.4</v>
      </c>
      <c r="E32" s="29">
        <f t="shared" si="8"/>
        <v>-8333.6</v>
      </c>
      <c r="F32" s="29">
        <f t="shared" si="8"/>
        <v>-29101.6</v>
      </c>
      <c r="G32" s="29">
        <f t="shared" si="8"/>
        <v>-38491.2</v>
      </c>
      <c r="H32" s="29">
        <f t="shared" si="8"/>
        <v>-6604.4</v>
      </c>
      <c r="I32" s="29">
        <f t="shared" si="8"/>
        <v>-54903.2</v>
      </c>
      <c r="J32" s="29">
        <f t="shared" si="8"/>
        <v>-39520.8</v>
      </c>
      <c r="K32" s="29">
        <f t="shared" si="8"/>
        <v>-35402.4</v>
      </c>
      <c r="L32" s="29">
        <f t="shared" si="8"/>
        <v>-26659.6</v>
      </c>
      <c r="M32" s="29">
        <f t="shared" si="8"/>
        <v>-18207.2</v>
      </c>
      <c r="N32" s="29">
        <f t="shared" si="8"/>
        <v>-15008.4</v>
      </c>
      <c r="O32" s="29">
        <f t="shared" si="8"/>
        <v>-410911.60000000003</v>
      </c>
    </row>
    <row r="33" spans="1:26" ht="18.75" customHeight="1">
      <c r="A33" s="27" t="s">
        <v>39</v>
      </c>
      <c r="B33" s="16">
        <f>ROUND((-B9)*$G$3,2)</f>
        <v>-51290.8</v>
      </c>
      <c r="C33" s="16">
        <f aca="true" t="shared" si="9" ref="C33:N33">ROUND((-C9)*$G$3,2)</f>
        <v>-47850</v>
      </c>
      <c r="D33" s="16">
        <f t="shared" si="9"/>
        <v>-39538.4</v>
      </c>
      <c r="E33" s="16">
        <f t="shared" si="9"/>
        <v>-8333.6</v>
      </c>
      <c r="F33" s="16">
        <f t="shared" si="9"/>
        <v>-29101.6</v>
      </c>
      <c r="G33" s="16">
        <f t="shared" si="9"/>
        <v>-38491.2</v>
      </c>
      <c r="H33" s="16">
        <f t="shared" si="9"/>
        <v>-6604.4</v>
      </c>
      <c r="I33" s="16">
        <f t="shared" si="9"/>
        <v>-54903.2</v>
      </c>
      <c r="J33" s="16">
        <f t="shared" si="9"/>
        <v>-39520.8</v>
      </c>
      <c r="K33" s="16">
        <f t="shared" si="9"/>
        <v>-35402.4</v>
      </c>
      <c r="L33" s="16">
        <f t="shared" si="9"/>
        <v>-26659.6</v>
      </c>
      <c r="M33" s="16">
        <f t="shared" si="9"/>
        <v>-18207.2</v>
      </c>
      <c r="N33" s="16">
        <f t="shared" si="9"/>
        <v>-15008.4</v>
      </c>
      <c r="O33" s="30">
        <f aca="true" t="shared" si="10" ref="O33:O55">SUM(B33:N33)</f>
        <v>-410911.60000000003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-6258.22</v>
      </c>
      <c r="C34" s="29">
        <f aca="true" t="shared" si="11" ref="C34:O34">SUM(C35:C45)</f>
        <v>-4650.2</v>
      </c>
      <c r="D34" s="29">
        <f t="shared" si="11"/>
        <v>-4114.2</v>
      </c>
      <c r="E34" s="29">
        <f t="shared" si="11"/>
        <v>-1202.39</v>
      </c>
      <c r="F34" s="29">
        <f t="shared" si="11"/>
        <v>-4172.14</v>
      </c>
      <c r="G34" s="29">
        <f t="shared" si="11"/>
        <v>-5881.56</v>
      </c>
      <c r="H34" s="29">
        <f t="shared" si="11"/>
        <v>-1028.55</v>
      </c>
      <c r="I34" s="29">
        <f t="shared" si="11"/>
        <v>-4635.72</v>
      </c>
      <c r="J34" s="29">
        <f t="shared" si="11"/>
        <v>-4128.68</v>
      </c>
      <c r="K34" s="29">
        <f t="shared" si="11"/>
        <v>-5360.05</v>
      </c>
      <c r="L34" s="29">
        <f t="shared" si="11"/>
        <v>-4983.39</v>
      </c>
      <c r="M34" s="29">
        <f t="shared" si="11"/>
        <v>-2665.54</v>
      </c>
      <c r="N34" s="29">
        <f t="shared" si="11"/>
        <v>-1376.23</v>
      </c>
      <c r="O34" s="29">
        <f t="shared" si="11"/>
        <v>-50456.87000000001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-6258.22</v>
      </c>
      <c r="C43" s="31">
        <v>-4650.2</v>
      </c>
      <c r="D43" s="31">
        <v>-4114.2</v>
      </c>
      <c r="E43" s="31">
        <v>-1202.39</v>
      </c>
      <c r="F43" s="31">
        <v>-4172.14</v>
      </c>
      <c r="G43" s="31">
        <v>-5881.56</v>
      </c>
      <c r="H43" s="31">
        <v>-1028.55</v>
      </c>
      <c r="I43" s="31">
        <v>-4635.72</v>
      </c>
      <c r="J43" s="31">
        <v>-4128.68</v>
      </c>
      <c r="K43" s="31">
        <v>-5360.05</v>
      </c>
      <c r="L43" s="31">
        <v>-4983.39</v>
      </c>
      <c r="M43" s="31">
        <v>-2665.54</v>
      </c>
      <c r="N43" s="31">
        <v>-1376.23</v>
      </c>
      <c r="O43" s="31">
        <f>SUM(B43:N43)</f>
        <v>-50456.87000000001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-109349.58</v>
      </c>
      <c r="C50" s="33">
        <v>-100514.95</v>
      </c>
      <c r="D50" s="33">
        <v>-75976.35</v>
      </c>
      <c r="E50" s="33">
        <v>-31347.89</v>
      </c>
      <c r="F50" s="33">
        <v>-96302.13</v>
      </c>
      <c r="G50" s="33">
        <v>-142667.9</v>
      </c>
      <c r="H50" s="33">
        <v>-26077.5</v>
      </c>
      <c r="I50" s="33">
        <v>-103966.5</v>
      </c>
      <c r="J50" s="33">
        <v>-83796.25</v>
      </c>
      <c r="K50" s="33">
        <v>-87719.75</v>
      </c>
      <c r="L50" s="33">
        <v>-79498.54</v>
      </c>
      <c r="M50" s="33">
        <v>-32725.95</v>
      </c>
      <c r="N50" s="33">
        <v>-14104.95</v>
      </c>
      <c r="O50" s="31">
        <f t="shared" si="10"/>
        <v>-984048.24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109349.58</v>
      </c>
      <c r="C51" s="33">
        <v>100514.95</v>
      </c>
      <c r="D51" s="33">
        <v>75976.35</v>
      </c>
      <c r="E51" s="33">
        <v>31347.89</v>
      </c>
      <c r="F51" s="33">
        <v>96302.13</v>
      </c>
      <c r="G51" s="33">
        <v>142667.9</v>
      </c>
      <c r="H51" s="33">
        <v>26077.5</v>
      </c>
      <c r="I51" s="33">
        <v>103966.5</v>
      </c>
      <c r="J51" s="33">
        <v>83796.25</v>
      </c>
      <c r="K51" s="33">
        <v>87719.75</v>
      </c>
      <c r="L51" s="33">
        <v>79498.54</v>
      </c>
      <c r="M51" s="33">
        <v>32725.95</v>
      </c>
      <c r="N51" s="33">
        <v>14104.95</v>
      </c>
      <c r="O51" s="31">
        <f t="shared" si="10"/>
        <v>984048.24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1364768.48</v>
      </c>
      <c r="C53" s="34">
        <f aca="true" t="shared" si="13" ref="C53:N53">+C20+C31</f>
        <v>984915.24</v>
      </c>
      <c r="D53" s="34">
        <f t="shared" si="13"/>
        <v>885059.2000000001</v>
      </c>
      <c r="E53" s="34">
        <f t="shared" si="13"/>
        <v>262691.70999999996</v>
      </c>
      <c r="F53" s="34">
        <f t="shared" si="13"/>
        <v>903490.4600000001</v>
      </c>
      <c r="G53" s="34">
        <f t="shared" si="13"/>
        <v>1279567.43</v>
      </c>
      <c r="H53" s="34">
        <f t="shared" si="13"/>
        <v>225360.11999999997</v>
      </c>
      <c r="I53" s="34">
        <f t="shared" si="13"/>
        <v>994025.67</v>
      </c>
      <c r="J53" s="34">
        <f t="shared" si="13"/>
        <v>882208.7499999999</v>
      </c>
      <c r="K53" s="34">
        <f t="shared" si="13"/>
        <v>1167649.17</v>
      </c>
      <c r="L53" s="34">
        <f t="shared" si="13"/>
        <v>1093818.0099999998</v>
      </c>
      <c r="M53" s="34">
        <f t="shared" si="13"/>
        <v>588835.26</v>
      </c>
      <c r="N53" s="34">
        <f t="shared" si="13"/>
        <v>299687.88</v>
      </c>
      <c r="O53" s="34">
        <f>SUM(B53:N53)</f>
        <v>10932077.38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1364768.49</v>
      </c>
      <c r="C59" s="42">
        <f t="shared" si="14"/>
        <v>984915.23</v>
      </c>
      <c r="D59" s="42">
        <f t="shared" si="14"/>
        <v>885059.2</v>
      </c>
      <c r="E59" s="42">
        <f t="shared" si="14"/>
        <v>262691.71</v>
      </c>
      <c r="F59" s="42">
        <f t="shared" si="14"/>
        <v>903490.47</v>
      </c>
      <c r="G59" s="42">
        <f t="shared" si="14"/>
        <v>1279567.44</v>
      </c>
      <c r="H59" s="42">
        <f t="shared" si="14"/>
        <v>225360.11</v>
      </c>
      <c r="I59" s="42">
        <f t="shared" si="14"/>
        <v>994025.68</v>
      </c>
      <c r="J59" s="42">
        <f t="shared" si="14"/>
        <v>882208.75</v>
      </c>
      <c r="K59" s="42">
        <f t="shared" si="14"/>
        <v>1167649.17</v>
      </c>
      <c r="L59" s="42">
        <f t="shared" si="14"/>
        <v>1093818.01</v>
      </c>
      <c r="M59" s="42">
        <f t="shared" si="14"/>
        <v>588835.27</v>
      </c>
      <c r="N59" s="42">
        <f t="shared" si="14"/>
        <v>299687.88</v>
      </c>
      <c r="O59" s="34">
        <f t="shared" si="14"/>
        <v>10932077.41</v>
      </c>
      <c r="Q59"/>
    </row>
    <row r="60" spans="1:18" ht="18.75" customHeight="1">
      <c r="A60" s="26" t="s">
        <v>54</v>
      </c>
      <c r="B60" s="42">
        <v>1123316.4</v>
      </c>
      <c r="C60" s="42">
        <v>715789.46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1839105.8599999999</v>
      </c>
      <c r="P60"/>
      <c r="Q60"/>
      <c r="R60" s="41"/>
    </row>
    <row r="61" spans="1:16" ht="18.75" customHeight="1">
      <c r="A61" s="26" t="s">
        <v>55</v>
      </c>
      <c r="B61" s="42">
        <v>241452.09</v>
      </c>
      <c r="C61" s="42">
        <v>269125.77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510577.86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885059.2</v>
      </c>
      <c r="E62" s="43">
        <v>0</v>
      </c>
      <c r="F62" s="43">
        <v>0</v>
      </c>
      <c r="G62" s="43">
        <v>0</v>
      </c>
      <c r="H62" s="42">
        <v>225360.11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1110419.31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262691.71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262691.71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903490.47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903490.47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1279567.44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1279567.44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994025.68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994025.68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882208.75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882208.75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1167649.17</v>
      </c>
      <c r="L68" s="29">
        <v>1093818.01</v>
      </c>
      <c r="M68" s="43">
        <v>0</v>
      </c>
      <c r="N68" s="43">
        <v>0</v>
      </c>
      <c r="O68" s="34">
        <f t="shared" si="15"/>
        <v>2261467.1799999997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588835.27</v>
      </c>
      <c r="N69" s="43">
        <v>0</v>
      </c>
      <c r="O69" s="34">
        <f t="shared" si="15"/>
        <v>588835.27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299687.88</v>
      </c>
      <c r="O70" s="46">
        <f t="shared" si="15"/>
        <v>299687.88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2023-01-17T14:31:26Z</dcterms:modified>
  <cp:category/>
  <cp:version/>
  <cp:contentType/>
  <cp:contentStatus/>
</cp:coreProperties>
</file>