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<sst xmlns="http://schemas.openxmlformats.org/spreadsheetml/2006/main" count="88" uniqueCount="85">
  <si>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</si>
  <si>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</si>
  <si>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</si>
  <si>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</si>
  <si>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</si>
  <si>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</si>
  <si>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</si>
  <si>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</si>
  <si>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</si>
  <si>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</si>
  <si>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</si>
  <si>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</si>
  <si>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</si>
  <si>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</si>
  <si>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</si>
  <si>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</si>
  <si>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</si>
  <si>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</si>
  <si>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</si>
  <si>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</si>
  <si>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</si>
  <si>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</si>
  <si>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</si>
  <si>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</si>
  <si>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</si>
  <si>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</si>
  <si>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</si>
  <si>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</si>
  <si>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</si>
  <si>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</si>
  <si>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</si>
  <si>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</si>
  <si>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</si>
  <si>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</si>
  <si>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</si>
  <si>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</si>
  <si>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</si>
  <si>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</si>
  <si>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</si>
  <si>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</si>
  <si>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</si>
  <si>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</si>
  <si>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</si>
  <si>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</si>
  <si>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</si>
  <si>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</si>
  <si>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</si>
  <si>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</si>
  <si>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</si>
  <si>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</si>
  <si>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</si>
  <si>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</si>
  <si>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</si>
  <si>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</si>
  <si>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</si>
  <si>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</si>
  <si>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</si>
  <si>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</si>
  <si>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</si>
  <si>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</si>
  <si>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</si>
  <si>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</si>
  <si>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</si>
  <si>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</si>
  <si>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</si>
  <si>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</si>
  <si>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</si>
  <si>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</si>
  <si>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</si>
  <si>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</si>
  <si>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</si>
  <si>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</si>
  <si>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</si>
  <si>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</si>
  <si>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</si>
  <si>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</si>
  <si>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</si>
  <si>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</si>
  <si>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</si>
  <si>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</si>
  <si>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</si>
  <si>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</si>
  <si>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</si>
  <si>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</si>
  <si>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29/12/22 - VENCIMENTO 06/01/23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</si>
</sst>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288177</v>
      </c>
      <c r="C7" s="9">
        <f t="shared" si="0"/>
        <v>197060</v>
      </c>
      <c r="D7" s="9">
        <f t="shared" si="0"/>
        <v>206205</v>
      </c>
      <c r="E7" s="9">
        <f t="shared" si="0"/>
        <v>50094</v>
      </c>
      <c r="F7" s="9">
        <f t="shared" si="0"/>
        <v>168721</v>
      </c>
      <c r="G7" s="9">
        <f t="shared" si="0"/>
        <v>253978</v>
      </c>
      <c r="H7" s="9">
        <f t="shared" si="0"/>
        <v>29810</v>
      </c>
      <c r="I7" s="9">
        <f t="shared" si="0"/>
        <v>199637</v>
      </c>
      <c r="J7" s="9">
        <f t="shared" si="0"/>
        <v>169715</v>
      </c>
      <c r="K7" s="9">
        <f t="shared" si="0"/>
        <v>272892</v>
      </c>
      <c r="L7" s="9">
        <f t="shared" si="0"/>
        <v>207753</v>
      </c>
      <c r="M7" s="9">
        <f t="shared" si="0"/>
        <v>94635</v>
      </c>
      <c r="N7" s="9">
        <f t="shared" si="0"/>
        <v>62528</v>
      </c>
      <c r="O7" s="9">
        <f t="shared" si="0"/>
        <v>2201205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11303</v>
      </c>
      <c r="C8" s="11">
        <f t="shared" si="1"/>
        <v>10866</v>
      </c>
      <c r="D8" s="11">
        <f t="shared" si="1"/>
        <v>8950</v>
      </c>
      <c r="E8" s="11">
        <f t="shared" si="1"/>
        <v>1938</v>
      </c>
      <c r="F8" s="11">
        <f t="shared" si="1"/>
        <v>6806</v>
      </c>
      <c r="G8" s="11">
        <f t="shared" si="1"/>
        <v>8987</v>
      </c>
      <c r="H8" s="11">
        <f t="shared" si="1"/>
        <v>1612</v>
      </c>
      <c r="I8" s="11">
        <f t="shared" si="1"/>
        <v>12522</v>
      </c>
      <c r="J8" s="11">
        <f t="shared" si="1"/>
        <v>8710</v>
      </c>
      <c r="K8" s="11">
        <f t="shared" si="1"/>
        <v>7643</v>
      </c>
      <c r="L8" s="11">
        <f t="shared" si="1"/>
        <v>5967</v>
      </c>
      <c r="M8" s="11">
        <f t="shared" si="1"/>
        <v>4281</v>
      </c>
      <c r="N8" s="11">
        <f t="shared" si="1"/>
        <v>3420</v>
      </c>
      <c r="O8" s="11">
        <f t="shared" si="1"/>
        <v>93005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11303</v>
      </c>
      <c r="C9" s="11">
        <v>10866</v>
      </c>
      <c r="D9" s="11">
        <v>8950</v>
      </c>
      <c r="E9" s="11">
        <v>1938</v>
      </c>
      <c r="F9" s="11">
        <v>6806</v>
      </c>
      <c r="G9" s="11">
        <v>8987</v>
      </c>
      <c r="H9" s="11">
        <v>1612</v>
      </c>
      <c r="I9" s="11">
        <v>12520</v>
      </c>
      <c r="J9" s="11">
        <v>8710</v>
      </c>
      <c r="K9" s="11">
        <v>7632</v>
      </c>
      <c r="L9" s="11">
        <v>5967</v>
      </c>
      <c r="M9" s="11">
        <v>4277</v>
      </c>
      <c r="N9" s="11">
        <v>3411</v>
      </c>
      <c r="O9" s="11">
        <f>SUM(B9:N9)</f>
        <v>92979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11</v>
      </c>
      <c r="L10" s="13">
        <v>0</v>
      </c>
      <c r="M10" s="13">
        <v>4</v>
      </c>
      <c r="N10" s="13">
        <v>9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276874</v>
      </c>
      <c r="C11" s="13">
        <v>186194</v>
      </c>
      <c r="D11" s="13">
        <v>197255</v>
      </c>
      <c r="E11" s="13">
        <v>48156</v>
      </c>
      <c r="F11" s="13">
        <v>161915</v>
      </c>
      <c r="G11" s="13">
        <v>244991</v>
      </c>
      <c r="H11" s="13">
        <v>28198</v>
      </c>
      <c r="I11" s="13">
        <v>187115</v>
      </c>
      <c r="J11" s="13">
        <v>161005</v>
      </c>
      <c r="K11" s="13">
        <v>265249</v>
      </c>
      <c r="L11" s="13">
        <v>201786</v>
      </c>
      <c r="M11" s="13">
        <v>90354</v>
      </c>
      <c r="N11" s="13">
        <v>59108</v>
      </c>
      <c r="O11" s="11">
        <f>SUM(B11:N11)</f>
        <v>2108200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21897</v>
      </c>
      <c r="C12" s="13">
        <v>18833</v>
      </c>
      <c r="D12" s="13">
        <v>16443</v>
      </c>
      <c r="E12" s="13">
        <v>5735</v>
      </c>
      <c r="F12" s="13">
        <v>16927</v>
      </c>
      <c r="G12" s="13">
        <v>26776</v>
      </c>
      <c r="H12" s="13">
        <v>3259</v>
      </c>
      <c r="I12" s="13">
        <v>19816</v>
      </c>
      <c r="J12" s="13">
        <v>14734</v>
      </c>
      <c r="K12" s="13">
        <v>19376</v>
      </c>
      <c r="L12" s="13">
        <v>14497</v>
      </c>
      <c r="M12" s="13">
        <v>4950</v>
      </c>
      <c r="N12" s="13">
        <v>2689</v>
      </c>
      <c r="O12" s="11">
        <f>SUM(B12:N12)</f>
        <v>185932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254977</v>
      </c>
      <c r="C13" s="15">
        <f t="shared" si="2"/>
        <v>167361</v>
      </c>
      <c r="D13" s="15">
        <f t="shared" si="2"/>
        <v>180812</v>
      </c>
      <c r="E13" s="15">
        <f t="shared" si="2"/>
        <v>42421</v>
      </c>
      <c r="F13" s="15">
        <f t="shared" si="2"/>
        <v>144988</v>
      </c>
      <c r="G13" s="15">
        <f t="shared" si="2"/>
        <v>218215</v>
      </c>
      <c r="H13" s="15">
        <f t="shared" si="2"/>
        <v>24939</v>
      </c>
      <c r="I13" s="15">
        <f t="shared" si="2"/>
        <v>167299</v>
      </c>
      <c r="J13" s="15">
        <f t="shared" si="2"/>
        <v>146271</v>
      </c>
      <c r="K13" s="15">
        <f t="shared" si="2"/>
        <v>245873</v>
      </c>
      <c r="L13" s="15">
        <f t="shared" si="2"/>
        <v>187289</v>
      </c>
      <c r="M13" s="15">
        <f t="shared" si="2"/>
        <v>85404</v>
      </c>
      <c r="N13" s="15">
        <f t="shared" si="2"/>
        <v>56419</v>
      </c>
      <c r="O13" s="11">
        <f>SUM(B13:N13)</f>
        <v>1922268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1.629990314614715</v>
      </c>
      <c r="C18" s="19">
        <v>1.778078725392164</v>
      </c>
      <c r="D18" s="19">
        <v>1.735947860203437</v>
      </c>
      <c r="E18" s="19">
        <v>1.200632858315303</v>
      </c>
      <c r="F18" s="19">
        <v>1.869188472233873</v>
      </c>
      <c r="G18" s="19">
        <v>2.138335226580802</v>
      </c>
      <c r="H18" s="19">
        <v>2.485650335867645</v>
      </c>
      <c r="I18" s="19">
        <v>1.765205531871525</v>
      </c>
      <c r="J18" s="19">
        <v>1.813626741987147</v>
      </c>
      <c r="K18" s="19">
        <v>1.521792261767985</v>
      </c>
      <c r="L18" s="19">
        <v>1.607706195464034</v>
      </c>
      <c r="M18" s="19">
        <v>1.723463721211808</v>
      </c>
      <c r="N18" s="19">
        <v>1.522473916056318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1510959.58</v>
      </c>
      <c r="C20" s="24">
        <f t="shared" si="3"/>
        <v>1138047.2800000003</v>
      </c>
      <c r="D20" s="24">
        <f t="shared" si="3"/>
        <v>1014690.3700000001</v>
      </c>
      <c r="E20" s="24">
        <f t="shared" si="3"/>
        <v>296357.27</v>
      </c>
      <c r="F20" s="24">
        <f t="shared" si="3"/>
        <v>1029383.16</v>
      </c>
      <c r="G20" s="24">
        <f t="shared" si="3"/>
        <v>1477378.7000000002</v>
      </c>
      <c r="H20" s="24">
        <f t="shared" si="3"/>
        <v>267581.83</v>
      </c>
      <c r="I20" s="24">
        <f t="shared" si="3"/>
        <v>1153356.0300000003</v>
      </c>
      <c r="J20" s="24">
        <f t="shared" si="3"/>
        <v>996560.9599999998</v>
      </c>
      <c r="K20" s="24">
        <f t="shared" si="3"/>
        <v>1293165.65</v>
      </c>
      <c r="L20" s="24">
        <f t="shared" si="3"/>
        <v>1190443.7899999998</v>
      </c>
      <c r="M20" s="24">
        <f t="shared" si="3"/>
        <v>670378.1400000001</v>
      </c>
      <c r="N20" s="24">
        <f t="shared" si="3"/>
        <v>350038.44</v>
      </c>
      <c r="O20" s="24">
        <f>O21+O22+O23+O24+O25+O26+O27+O28+O29</f>
        <v>12388341.200000005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846202.94</v>
      </c>
      <c r="C21" s="28">
        <f t="shared" si="4"/>
        <v>597781.51</v>
      </c>
      <c r="D21" s="28">
        <f t="shared" si="4"/>
        <v>548587.78</v>
      </c>
      <c r="E21" s="28">
        <f t="shared" si="4"/>
        <v>227672.22</v>
      </c>
      <c r="F21" s="28">
        <f t="shared" si="4"/>
        <v>520268.08</v>
      </c>
      <c r="G21" s="28">
        <f t="shared" si="4"/>
        <v>644392.98</v>
      </c>
      <c r="H21" s="28">
        <f t="shared" si="4"/>
        <v>101547.77</v>
      </c>
      <c r="I21" s="28">
        <f t="shared" si="4"/>
        <v>601326.61</v>
      </c>
      <c r="J21" s="28">
        <f t="shared" si="4"/>
        <v>514168.56</v>
      </c>
      <c r="K21" s="28">
        <f t="shared" si="4"/>
        <v>781480.82</v>
      </c>
      <c r="L21" s="28">
        <f t="shared" si="4"/>
        <v>677420.21</v>
      </c>
      <c r="M21" s="28">
        <f t="shared" si="4"/>
        <v>356073.65</v>
      </c>
      <c r="N21" s="28">
        <f t="shared" si="4"/>
        <v>212513.91</v>
      </c>
      <c r="O21" s="28">
        <f aca="true" t="shared" si="5" ref="O21:O29">SUM(B21:N21)</f>
        <v>6629437.040000001</v>
      </c>
    </row>
    <row r="22" spans="1:23" ht="18.75" customHeight="1">
      <c r="A22" s="26" t="s">
        <v>33</v>
      </c>
      <c r="B22" s="28">
        <f>IF(B18&lt;&gt;0,ROUND((B18-1)*B21,2),0)</f>
        <v>533099.66</v>
      </c>
      <c r="C22" s="28">
        <f aca="true" t="shared" si="6" ref="C22:N22">IF(C18&lt;&gt;0,ROUND((C18-1)*C21,2),0)</f>
        <v>465121.08</v>
      </c>
      <c r="D22" s="28">
        <f t="shared" si="6"/>
        <v>403732</v>
      </c>
      <c r="E22" s="28">
        <f t="shared" si="6"/>
        <v>45678.53</v>
      </c>
      <c r="F22" s="28">
        <f t="shared" si="6"/>
        <v>452211.02</v>
      </c>
      <c r="G22" s="28">
        <f t="shared" si="6"/>
        <v>733535.23</v>
      </c>
      <c r="H22" s="28">
        <f t="shared" si="6"/>
        <v>150864.48</v>
      </c>
      <c r="I22" s="28">
        <f t="shared" si="6"/>
        <v>460138.45</v>
      </c>
      <c r="J22" s="28">
        <f t="shared" si="6"/>
        <v>418341.29</v>
      </c>
      <c r="K22" s="28">
        <f t="shared" si="6"/>
        <v>407770.64</v>
      </c>
      <c r="L22" s="28">
        <f t="shared" si="6"/>
        <v>411672.46</v>
      </c>
      <c r="M22" s="28">
        <f t="shared" si="6"/>
        <v>257606.37</v>
      </c>
      <c r="N22" s="28">
        <f t="shared" si="6"/>
        <v>111032.97</v>
      </c>
      <c r="O22" s="28">
        <f t="shared" si="5"/>
        <v>4850804.180000001</v>
      </c>
      <c r="W22" s="51"/>
    </row>
    <row r="23" spans="1:15" ht="18.75" customHeight="1">
      <c r="A23" s="26" t="s">
        <v>34</v>
      </c>
      <c r="B23" s="28">
        <v>66107.95</v>
      </c>
      <c r="C23" s="28">
        <v>46071.09</v>
      </c>
      <c r="D23" s="28">
        <v>32037.49</v>
      </c>
      <c r="E23" s="28">
        <v>11881.65</v>
      </c>
      <c r="F23" s="28">
        <v>36374.57</v>
      </c>
      <c r="G23" s="28">
        <v>53751.6</v>
      </c>
      <c r="H23" s="28">
        <v>6708.05</v>
      </c>
      <c r="I23" s="28">
        <v>44896.86</v>
      </c>
      <c r="J23" s="28">
        <v>40066</v>
      </c>
      <c r="K23" s="28">
        <v>59148.49</v>
      </c>
      <c r="L23" s="28">
        <v>56971.8</v>
      </c>
      <c r="M23" s="28">
        <v>25047.78</v>
      </c>
      <c r="N23" s="28">
        <v>15729.99</v>
      </c>
      <c r="O23" s="28">
        <f t="shared" si="5"/>
        <v>494793.31999999995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1068.14</v>
      </c>
      <c r="C26" s="28">
        <v>820.64</v>
      </c>
      <c r="D26" s="28">
        <v>724.25</v>
      </c>
      <c r="E26" s="28">
        <v>211.02</v>
      </c>
      <c r="F26" s="28">
        <v>737.27</v>
      </c>
      <c r="G26" s="28">
        <v>1055.11</v>
      </c>
      <c r="H26" s="28">
        <v>190.18</v>
      </c>
      <c r="I26" s="28">
        <v>818.04</v>
      </c>
      <c r="J26" s="28">
        <v>713.83</v>
      </c>
      <c r="K26" s="28">
        <v>922.24</v>
      </c>
      <c r="L26" s="28">
        <v>846.69</v>
      </c>
      <c r="M26" s="28">
        <v>471.54</v>
      </c>
      <c r="N26" s="28">
        <v>250.11</v>
      </c>
      <c r="O26" s="28">
        <f t="shared" si="5"/>
        <v>8829.060000000001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-55672.71</v>
      </c>
      <c r="C31" s="28">
        <f aca="true" t="shared" si="7" ref="C31:O31">+C32+C34+C47+C48+C49+C54-C55</f>
        <v>-52967.68</v>
      </c>
      <c r="D31" s="28">
        <f t="shared" si="7"/>
        <v>-44868.64</v>
      </c>
      <c r="E31" s="28">
        <f t="shared" si="7"/>
        <v>-18983.75</v>
      </c>
      <c r="F31" s="28">
        <f t="shared" si="7"/>
        <v>-56089.32</v>
      </c>
      <c r="G31" s="28">
        <f t="shared" si="7"/>
        <v>-52048.57000000001</v>
      </c>
      <c r="H31" s="28">
        <f t="shared" si="7"/>
        <v>-8150.32</v>
      </c>
      <c r="I31" s="28">
        <f t="shared" si="7"/>
        <v>-69140.8</v>
      </c>
      <c r="J31" s="28">
        <f t="shared" si="7"/>
        <v>-42293.33</v>
      </c>
      <c r="K31" s="28">
        <f t="shared" si="7"/>
        <v>-38709.060000000005</v>
      </c>
      <c r="L31" s="28">
        <f t="shared" si="7"/>
        <v>-30962.949999999997</v>
      </c>
      <c r="M31" s="28">
        <f t="shared" si="7"/>
        <v>-25998.309999999998</v>
      </c>
      <c r="N31" s="28">
        <f t="shared" si="7"/>
        <v>-18541.41</v>
      </c>
      <c r="O31" s="28">
        <f t="shared" si="7"/>
        <v>-514426.85</v>
      </c>
    </row>
    <row r="32" spans="1:15" ht="18.75" customHeight="1">
      <c r="A32" s="26" t="s">
        <v>38</v>
      </c>
      <c r="B32" s="29">
        <f>+B33</f>
        <v>-49733.2</v>
      </c>
      <c r="C32" s="29">
        <f>+C33</f>
        <v>-47810.4</v>
      </c>
      <c r="D32" s="29">
        <f aca="true" t="shared" si="8" ref="D32:O32">+D33</f>
        <v>-39380</v>
      </c>
      <c r="E32" s="29">
        <f t="shared" si="8"/>
        <v>-8527.2</v>
      </c>
      <c r="F32" s="29">
        <f t="shared" si="8"/>
        <v>-29946.4</v>
      </c>
      <c r="G32" s="29">
        <f t="shared" si="8"/>
        <v>-39542.8</v>
      </c>
      <c r="H32" s="29">
        <f t="shared" si="8"/>
        <v>-7092.8</v>
      </c>
      <c r="I32" s="29">
        <f t="shared" si="8"/>
        <v>-55088</v>
      </c>
      <c r="J32" s="29">
        <f t="shared" si="8"/>
        <v>-38324</v>
      </c>
      <c r="K32" s="29">
        <f t="shared" si="8"/>
        <v>-33580.8</v>
      </c>
      <c r="L32" s="29">
        <f t="shared" si="8"/>
        <v>-26254.8</v>
      </c>
      <c r="M32" s="29">
        <f t="shared" si="8"/>
        <v>-18818.8</v>
      </c>
      <c r="N32" s="29">
        <f t="shared" si="8"/>
        <v>-15008.4</v>
      </c>
      <c r="O32" s="29">
        <f t="shared" si="8"/>
        <v>-409107.6</v>
      </c>
    </row>
    <row r="33" spans="1:26" ht="18.75" customHeight="1">
      <c r="A33" s="27" t="s">
        <v>39</v>
      </c>
      <c r="B33" s="16">
        <f>ROUND((-B9)*$G$3,2)</f>
        <v>-49733.2</v>
      </c>
      <c r="C33" s="16">
        <f aca="true" t="shared" si="9" ref="C33:N33">ROUND((-C9)*$G$3,2)</f>
        <v>-47810.4</v>
      </c>
      <c r="D33" s="16">
        <f t="shared" si="9"/>
        <v>-39380</v>
      </c>
      <c r="E33" s="16">
        <f t="shared" si="9"/>
        <v>-8527.2</v>
      </c>
      <c r="F33" s="16">
        <f t="shared" si="9"/>
        <v>-29946.4</v>
      </c>
      <c r="G33" s="16">
        <f t="shared" si="9"/>
        <v>-39542.8</v>
      </c>
      <c r="H33" s="16">
        <f t="shared" si="9"/>
        <v>-7092.8</v>
      </c>
      <c r="I33" s="16">
        <f t="shared" si="9"/>
        <v>-55088</v>
      </c>
      <c r="J33" s="16">
        <f t="shared" si="9"/>
        <v>-38324</v>
      </c>
      <c r="K33" s="16">
        <f t="shared" si="9"/>
        <v>-33580.8</v>
      </c>
      <c r="L33" s="16">
        <f t="shared" si="9"/>
        <v>-26254.8</v>
      </c>
      <c r="M33" s="16">
        <f t="shared" si="9"/>
        <v>-18818.8</v>
      </c>
      <c r="N33" s="16">
        <f t="shared" si="9"/>
        <v>-15008.4</v>
      </c>
      <c r="O33" s="30">
        <f aca="true" t="shared" si="10" ref="O33:O55">SUM(B33:N33)</f>
        <v>-409107.6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-5939.51</v>
      </c>
      <c r="C34" s="29">
        <f aca="true" t="shared" si="11" ref="C34:O34">SUM(C35:C45)</f>
        <v>-5157.28</v>
      </c>
      <c r="D34" s="29">
        <f t="shared" si="11"/>
        <v>-5488.64</v>
      </c>
      <c r="E34" s="29">
        <f t="shared" si="11"/>
        <v>-10456.55</v>
      </c>
      <c r="F34" s="29">
        <f t="shared" si="11"/>
        <v>-26142.92</v>
      </c>
      <c r="G34" s="29">
        <f t="shared" si="11"/>
        <v>-12505.77</v>
      </c>
      <c r="H34" s="29">
        <f t="shared" si="11"/>
        <v>-1057.52</v>
      </c>
      <c r="I34" s="29">
        <f t="shared" si="11"/>
        <v>-14052.8</v>
      </c>
      <c r="J34" s="29">
        <f t="shared" si="11"/>
        <v>-3969.33</v>
      </c>
      <c r="K34" s="29">
        <f t="shared" si="11"/>
        <v>-5128.26</v>
      </c>
      <c r="L34" s="29">
        <f t="shared" si="11"/>
        <v>-4708.15</v>
      </c>
      <c r="M34" s="29">
        <f t="shared" si="11"/>
        <v>-7179.51</v>
      </c>
      <c r="N34" s="29">
        <f t="shared" si="11"/>
        <v>-3533.01</v>
      </c>
      <c r="O34" s="29">
        <f t="shared" si="11"/>
        <v>-105319.25</v>
      </c>
    </row>
    <row r="35" spans="1:26" ht="18.75" customHeight="1">
      <c r="A35" s="27" t="s">
        <v>41</v>
      </c>
      <c r="B35" s="31">
        <v>0</v>
      </c>
      <c r="C35" s="31">
        <v>-594</v>
      </c>
      <c r="D35" s="31">
        <v>-1461.36</v>
      </c>
      <c r="E35" s="31">
        <v>-9283.13</v>
      </c>
      <c r="F35" s="31">
        <v>-22043.21</v>
      </c>
      <c r="G35" s="31">
        <v>-6638.69</v>
      </c>
      <c r="H35" s="31">
        <v>0</v>
      </c>
      <c r="I35" s="31">
        <v>-9504</v>
      </c>
      <c r="J35" s="31">
        <v>0</v>
      </c>
      <c r="K35" s="31">
        <v>0</v>
      </c>
      <c r="L35" s="31">
        <v>0</v>
      </c>
      <c r="M35" s="31">
        <v>-4557.43</v>
      </c>
      <c r="N35" s="31">
        <v>-2142.3</v>
      </c>
      <c r="O35" s="31">
        <f t="shared" si="10"/>
        <v>-56224.12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-5939.51</v>
      </c>
      <c r="C43" s="31">
        <v>-4563.28</v>
      </c>
      <c r="D43" s="31">
        <v>-4027.28</v>
      </c>
      <c r="E43" s="31">
        <v>-1173.42</v>
      </c>
      <c r="F43" s="31">
        <v>-4099.71</v>
      </c>
      <c r="G43" s="31">
        <v>-5867.08</v>
      </c>
      <c r="H43" s="31">
        <v>-1057.52</v>
      </c>
      <c r="I43" s="31">
        <v>-4548.8</v>
      </c>
      <c r="J43" s="31">
        <v>-3969.33</v>
      </c>
      <c r="K43" s="31">
        <v>-5128.26</v>
      </c>
      <c r="L43" s="31">
        <v>-4708.15</v>
      </c>
      <c r="M43" s="31">
        <v>-2622.08</v>
      </c>
      <c r="N43" s="31">
        <v>-1390.71</v>
      </c>
      <c r="O43" s="31">
        <f>SUM(B43:N43)</f>
        <v>-49095.130000000005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-110279.86</v>
      </c>
      <c r="C50" s="33">
        <v>-106493.08</v>
      </c>
      <c r="D50" s="33">
        <v>-78434.75</v>
      </c>
      <c r="E50" s="33">
        <v>-32909.15</v>
      </c>
      <c r="F50" s="33">
        <v>-100546.38</v>
      </c>
      <c r="G50" s="33">
        <v>-151362.05</v>
      </c>
      <c r="H50" s="33">
        <v>-28333.42</v>
      </c>
      <c r="I50" s="33">
        <v>-110337.47</v>
      </c>
      <c r="J50" s="33">
        <v>-84222.49</v>
      </c>
      <c r="K50" s="33">
        <v>-88912.59</v>
      </c>
      <c r="L50" s="33">
        <v>-80226.4</v>
      </c>
      <c r="M50" s="33">
        <v>-33556.05</v>
      </c>
      <c r="N50" s="33">
        <v>-14689.2</v>
      </c>
      <c r="O50" s="31">
        <f t="shared" si="10"/>
        <v>-1020302.89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110279.86</v>
      </c>
      <c r="C51" s="33">
        <v>106493.08</v>
      </c>
      <c r="D51" s="33">
        <v>78434.75</v>
      </c>
      <c r="E51" s="33">
        <v>32909.15</v>
      </c>
      <c r="F51" s="33">
        <v>100546.38</v>
      </c>
      <c r="G51" s="33">
        <v>151362.05</v>
      </c>
      <c r="H51" s="33">
        <v>28333.42</v>
      </c>
      <c r="I51" s="33">
        <v>110337.47</v>
      </c>
      <c r="J51" s="33">
        <v>84222.49</v>
      </c>
      <c r="K51" s="33">
        <v>88912.59</v>
      </c>
      <c r="L51" s="33">
        <v>80226.4</v>
      </c>
      <c r="M51" s="33">
        <v>33556.05</v>
      </c>
      <c r="N51" s="33">
        <v>14689.2</v>
      </c>
      <c r="O51" s="31">
        <f t="shared" si="10"/>
        <v>1020302.89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1455286.87</v>
      </c>
      <c r="C53" s="34">
        <f aca="true" t="shared" si="13" ref="C53:N53">+C20+C31</f>
        <v>1085079.6000000003</v>
      </c>
      <c r="D53" s="34">
        <f t="shared" si="13"/>
        <v>969821.7300000001</v>
      </c>
      <c r="E53" s="34">
        <f t="shared" si="13"/>
        <v>277373.52</v>
      </c>
      <c r="F53" s="34">
        <f t="shared" si="13"/>
        <v>973293.8400000001</v>
      </c>
      <c r="G53" s="34">
        <f t="shared" si="13"/>
        <v>1425330.1300000001</v>
      </c>
      <c r="H53" s="34">
        <f t="shared" si="13"/>
        <v>259431.51</v>
      </c>
      <c r="I53" s="34">
        <f t="shared" si="13"/>
        <v>1084215.2300000002</v>
      </c>
      <c r="J53" s="34">
        <f t="shared" si="13"/>
        <v>954267.6299999999</v>
      </c>
      <c r="K53" s="34">
        <f t="shared" si="13"/>
        <v>1254456.5899999999</v>
      </c>
      <c r="L53" s="34">
        <f t="shared" si="13"/>
        <v>1159480.8399999999</v>
      </c>
      <c r="M53" s="34">
        <f t="shared" si="13"/>
        <v>644379.8300000001</v>
      </c>
      <c r="N53" s="34">
        <f t="shared" si="13"/>
        <v>331497.03</v>
      </c>
      <c r="O53" s="34">
        <f>SUM(B53:N53)</f>
        <v>11873914.35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1455286.8699999999</v>
      </c>
      <c r="C59" s="42">
        <f t="shared" si="14"/>
        <v>1085079.59</v>
      </c>
      <c r="D59" s="42">
        <f t="shared" si="14"/>
        <v>969821.74</v>
      </c>
      <c r="E59" s="42">
        <f t="shared" si="14"/>
        <v>277373.52</v>
      </c>
      <c r="F59" s="42">
        <f t="shared" si="14"/>
        <v>973293.83</v>
      </c>
      <c r="G59" s="42">
        <f t="shared" si="14"/>
        <v>1425330.13</v>
      </c>
      <c r="H59" s="42">
        <f t="shared" si="14"/>
        <v>259431.5</v>
      </c>
      <c r="I59" s="42">
        <f t="shared" si="14"/>
        <v>1084215.23</v>
      </c>
      <c r="J59" s="42">
        <f t="shared" si="14"/>
        <v>954267.64</v>
      </c>
      <c r="K59" s="42">
        <f t="shared" si="14"/>
        <v>1254456.59</v>
      </c>
      <c r="L59" s="42">
        <f t="shared" si="14"/>
        <v>1159480.83</v>
      </c>
      <c r="M59" s="42">
        <f t="shared" si="14"/>
        <v>644379.83</v>
      </c>
      <c r="N59" s="42">
        <f t="shared" si="14"/>
        <v>331497.04</v>
      </c>
      <c r="O59" s="34">
        <f t="shared" si="14"/>
        <v>11873914.34</v>
      </c>
      <c r="Q59"/>
    </row>
    <row r="60" spans="1:18" ht="18.75" customHeight="1">
      <c r="A60" s="26" t="s">
        <v>54</v>
      </c>
      <c r="B60" s="42">
        <v>1197088.88</v>
      </c>
      <c r="C60" s="42">
        <v>787907.8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1984996.68</v>
      </c>
      <c r="P60"/>
      <c r="Q60"/>
      <c r="R60" s="41"/>
    </row>
    <row r="61" spans="1:16" ht="18.75" customHeight="1">
      <c r="A61" s="26" t="s">
        <v>55</v>
      </c>
      <c r="B61" s="42">
        <v>258197.99</v>
      </c>
      <c r="C61" s="42">
        <v>297171.79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555369.78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969821.74</v>
      </c>
      <c r="E62" s="43">
        <v>0</v>
      </c>
      <c r="F62" s="43">
        <v>0</v>
      </c>
      <c r="G62" s="43">
        <v>0</v>
      </c>
      <c r="H62" s="42">
        <v>259431.5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1229253.24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277373.52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277373.52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973293.83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973293.83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1425330.13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1425330.13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1084215.23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1084215.23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954267.64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954267.64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1254456.59</v>
      </c>
      <c r="L68" s="29">
        <v>1159480.83</v>
      </c>
      <c r="M68" s="43">
        <v>0</v>
      </c>
      <c r="N68" s="43">
        <v>0</v>
      </c>
      <c r="O68" s="34">
        <f t="shared" si="15"/>
        <v>2413937.42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644379.83</v>
      </c>
      <c r="N69" s="43">
        <v>0</v>
      </c>
      <c r="O69" s="34">
        <f t="shared" si="15"/>
        <v>644379.83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331497.04</v>
      </c>
      <c r="O70" s="46">
        <f t="shared" si="15"/>
        <v>331497.04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2023-01-17T14:27:26Z</dcterms:modified>
  <cp:category/>
  <cp:version/>
  <cp:contentType/>
  <cp:contentStatus/>
</cp:coreProperties>
</file>