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<sst xmlns="http://schemas.openxmlformats.org/spreadsheetml/2006/main" count="88" uniqueCount="85">
  <si>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</si>
  <si>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</si>
  <si>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</si>
  <si>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</si>
  <si>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</si>
  <si>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</si>
  <si>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</si>
  <si>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</si>
  <si>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</si>
  <si>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</si>
  <si>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</si>
  <si>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</si>
  <si>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</si>
  <si>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</si>
  <si>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</si>
  <si>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</si>
  <si>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</si>
  <si>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</si>
  <si>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</si>
  <si>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</si>
  <si>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</si>
  <si>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</si>
  <si>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</si>
  <si>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</si>
  <si>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</si>
  <si>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</si>
  <si>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</si>
  <si>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</si>
  <si>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</si>
  <si>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</si>
  <si>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</si>
  <si>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</si>
  <si>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</si>
  <si>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</si>
  <si>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</si>
  <si>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</si>
  <si>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</si>
  <si>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</si>
  <si>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</si>
  <si>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</si>
  <si>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</si>
  <si>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</si>
  <si>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</si>
  <si>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</si>
  <si>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</si>
  <si>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</si>
  <si>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</si>
  <si>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</si>
  <si>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</si>
  <si>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</si>
  <si>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</si>
  <si>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</si>
  <si>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</si>
  <si>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</si>
  <si>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</si>
  <si>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</si>
  <si>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</si>
  <si>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</si>
  <si>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</si>
  <si>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</si>
  <si>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</si>
  <si>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</si>
  <si>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</si>
  <si>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</si>
  <si>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</si>
  <si>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</si>
  <si>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</si>
  <si>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</si>
  <si>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</si>
  <si>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</si>
  <si>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</si>
  <si>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</si>
  <si>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</si>
  <si>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</si>
  <si>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</si>
  <si>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</si>
  <si>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</si>
  <si>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</si>
  <si>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</si>
  <si>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</si>
  <si>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</si>
  <si>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</si>
  <si>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</si>
  <si>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</si>
  <si>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28/12/22 - VENCIMENTO 05/01/23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</si>
</sst>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282723</v>
      </c>
      <c r="C7" s="9">
        <f t="shared" si="0"/>
        <v>191684</v>
      </c>
      <c r="D7" s="9">
        <f t="shared" si="0"/>
        <v>197941</v>
      </c>
      <c r="E7" s="9">
        <f t="shared" si="0"/>
        <v>29843</v>
      </c>
      <c r="F7" s="9">
        <f t="shared" si="0"/>
        <v>163928</v>
      </c>
      <c r="G7" s="9">
        <f t="shared" si="0"/>
        <v>249195</v>
      </c>
      <c r="H7" s="9">
        <f t="shared" si="0"/>
        <v>28373</v>
      </c>
      <c r="I7" s="9">
        <f t="shared" si="0"/>
        <v>196569</v>
      </c>
      <c r="J7" s="9">
        <f t="shared" si="0"/>
        <v>167912</v>
      </c>
      <c r="K7" s="9">
        <f t="shared" si="0"/>
        <v>271300</v>
      </c>
      <c r="L7" s="9">
        <f t="shared" si="0"/>
        <v>207542</v>
      </c>
      <c r="M7" s="9">
        <f t="shared" si="0"/>
        <v>95197</v>
      </c>
      <c r="N7" s="9">
        <f t="shared" si="0"/>
        <v>62299</v>
      </c>
      <c r="O7" s="9">
        <f t="shared" si="0"/>
        <v>2144506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10803</v>
      </c>
      <c r="C8" s="11">
        <f t="shared" si="1"/>
        <v>10436</v>
      </c>
      <c r="D8" s="11">
        <f t="shared" si="1"/>
        <v>8269</v>
      </c>
      <c r="E8" s="11">
        <f t="shared" si="1"/>
        <v>1160</v>
      </c>
      <c r="F8" s="11">
        <f t="shared" si="1"/>
        <v>6272</v>
      </c>
      <c r="G8" s="11">
        <f t="shared" si="1"/>
        <v>8781</v>
      </c>
      <c r="H8" s="11">
        <f t="shared" si="1"/>
        <v>1543</v>
      </c>
      <c r="I8" s="11">
        <f t="shared" si="1"/>
        <v>12288</v>
      </c>
      <c r="J8" s="11">
        <f t="shared" si="1"/>
        <v>8479</v>
      </c>
      <c r="K8" s="11">
        <f t="shared" si="1"/>
        <v>7392</v>
      </c>
      <c r="L8" s="11">
        <f t="shared" si="1"/>
        <v>5914</v>
      </c>
      <c r="M8" s="11">
        <f t="shared" si="1"/>
        <v>4233</v>
      </c>
      <c r="N8" s="11">
        <f t="shared" si="1"/>
        <v>3582</v>
      </c>
      <c r="O8" s="11">
        <f t="shared" si="1"/>
        <v>89152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10803</v>
      </c>
      <c r="C9" s="11">
        <v>10436</v>
      </c>
      <c r="D9" s="11">
        <v>8269</v>
      </c>
      <c r="E9" s="11">
        <v>1160</v>
      </c>
      <c r="F9" s="11">
        <v>6272</v>
      </c>
      <c r="G9" s="11">
        <v>8781</v>
      </c>
      <c r="H9" s="11">
        <v>1543</v>
      </c>
      <c r="I9" s="11">
        <v>12287</v>
      </c>
      <c r="J9" s="11">
        <v>8479</v>
      </c>
      <c r="K9" s="11">
        <v>7387</v>
      </c>
      <c r="L9" s="11">
        <v>5914</v>
      </c>
      <c r="M9" s="11">
        <v>4228</v>
      </c>
      <c r="N9" s="11">
        <v>3576</v>
      </c>
      <c r="O9" s="11">
        <f>SUM(B9:N9)</f>
        <v>89135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5</v>
      </c>
      <c r="L10" s="13">
        <v>0</v>
      </c>
      <c r="M10" s="13">
        <v>5</v>
      </c>
      <c r="N10" s="13">
        <v>6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271920</v>
      </c>
      <c r="C11" s="13">
        <v>181248</v>
      </c>
      <c r="D11" s="13">
        <v>189672</v>
      </c>
      <c r="E11" s="13">
        <v>28683</v>
      </c>
      <c r="F11" s="13">
        <v>157656</v>
      </c>
      <c r="G11" s="13">
        <v>240414</v>
      </c>
      <c r="H11" s="13">
        <v>26830</v>
      </c>
      <c r="I11" s="13">
        <v>184281</v>
      </c>
      <c r="J11" s="13">
        <v>159433</v>
      </c>
      <c r="K11" s="13">
        <v>263908</v>
      </c>
      <c r="L11" s="13">
        <v>201628</v>
      </c>
      <c r="M11" s="13">
        <v>90964</v>
      </c>
      <c r="N11" s="13">
        <v>58717</v>
      </c>
      <c r="O11" s="11">
        <f>SUM(B11:N11)</f>
        <v>2055354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20723</v>
      </c>
      <c r="C12" s="13">
        <v>17530</v>
      </c>
      <c r="D12" s="13">
        <v>14979</v>
      </c>
      <c r="E12" s="13">
        <v>3116</v>
      </c>
      <c r="F12" s="13">
        <v>15292</v>
      </c>
      <c r="G12" s="13">
        <v>24719</v>
      </c>
      <c r="H12" s="13">
        <v>2907</v>
      </c>
      <c r="I12" s="13">
        <v>18794</v>
      </c>
      <c r="J12" s="13">
        <v>14438</v>
      </c>
      <c r="K12" s="13">
        <v>19584</v>
      </c>
      <c r="L12" s="13">
        <v>14468</v>
      </c>
      <c r="M12" s="13">
        <v>4771</v>
      </c>
      <c r="N12" s="13">
        <v>2648</v>
      </c>
      <c r="O12" s="11">
        <f>SUM(B12:N12)</f>
        <v>173969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251197</v>
      </c>
      <c r="C13" s="15">
        <f t="shared" si="2"/>
        <v>163718</v>
      </c>
      <c r="D13" s="15">
        <f t="shared" si="2"/>
        <v>174693</v>
      </c>
      <c r="E13" s="15">
        <f t="shared" si="2"/>
        <v>25567</v>
      </c>
      <c r="F13" s="15">
        <f t="shared" si="2"/>
        <v>142364</v>
      </c>
      <c r="G13" s="15">
        <f t="shared" si="2"/>
        <v>215695</v>
      </c>
      <c r="H13" s="15">
        <f t="shared" si="2"/>
        <v>23923</v>
      </c>
      <c r="I13" s="15">
        <f t="shared" si="2"/>
        <v>165487</v>
      </c>
      <c r="J13" s="15">
        <f t="shared" si="2"/>
        <v>144995</v>
      </c>
      <c r="K13" s="15">
        <f t="shared" si="2"/>
        <v>244324</v>
      </c>
      <c r="L13" s="15">
        <f t="shared" si="2"/>
        <v>187160</v>
      </c>
      <c r="M13" s="15">
        <f t="shared" si="2"/>
        <v>86193</v>
      </c>
      <c r="N13" s="15">
        <f t="shared" si="2"/>
        <v>56069</v>
      </c>
      <c r="O13" s="11">
        <f>SUM(B13:N13)</f>
        <v>1881385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1.5762699169253</v>
      </c>
      <c r="C18" s="19">
        <v>1.704314393150129</v>
      </c>
      <c r="D18" s="19">
        <v>1.690181060460813</v>
      </c>
      <c r="E18" s="19">
        <v>1.66835212101189</v>
      </c>
      <c r="F18" s="19">
        <v>1.778696649965125</v>
      </c>
      <c r="G18" s="19">
        <v>2.02357438902572</v>
      </c>
      <c r="H18" s="19">
        <v>2.402696739114799</v>
      </c>
      <c r="I18" s="19">
        <v>1.7100868452213</v>
      </c>
      <c r="J18" s="19">
        <v>1.722852731512214</v>
      </c>
      <c r="K18" s="19">
        <v>1.456510853503514</v>
      </c>
      <c r="L18" s="19">
        <v>1.534446495295442</v>
      </c>
      <c r="M18" s="19">
        <v>1.616549003359179</v>
      </c>
      <c r="N18" s="19">
        <v>1.42879308388219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1440226.65</v>
      </c>
      <c r="C20" s="24">
        <f t="shared" si="3"/>
        <v>1066065.8099999998</v>
      </c>
      <c r="D20" s="24">
        <f t="shared" si="3"/>
        <v>952727.9</v>
      </c>
      <c r="E20" s="24">
        <f t="shared" si="3"/>
        <v>249413.79</v>
      </c>
      <c r="F20" s="24">
        <f t="shared" si="3"/>
        <v>955658.16</v>
      </c>
      <c r="G20" s="24">
        <f t="shared" si="3"/>
        <v>1378312.6600000001</v>
      </c>
      <c r="H20" s="24">
        <f t="shared" si="3"/>
        <v>247390.56</v>
      </c>
      <c r="I20" s="24">
        <f t="shared" si="3"/>
        <v>1105926.23</v>
      </c>
      <c r="J20" s="24">
        <f t="shared" si="3"/>
        <v>940131.8099999999</v>
      </c>
      <c r="K20" s="24">
        <f t="shared" si="3"/>
        <v>1235548.4600000002</v>
      </c>
      <c r="L20" s="24">
        <f t="shared" si="3"/>
        <v>1139852.66</v>
      </c>
      <c r="M20" s="24">
        <f t="shared" si="3"/>
        <v>636164.94</v>
      </c>
      <c r="N20" s="24">
        <f t="shared" si="3"/>
        <v>329354.32000000007</v>
      </c>
      <c r="O20" s="24">
        <f>O21+O22+O23+O24+O25+O26+O27+O28+O29</f>
        <v>11676773.95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830187.82</v>
      </c>
      <c r="C21" s="28">
        <f t="shared" si="4"/>
        <v>581473.41</v>
      </c>
      <c r="D21" s="28">
        <f t="shared" si="4"/>
        <v>526602.24</v>
      </c>
      <c r="E21" s="28">
        <f t="shared" si="4"/>
        <v>135633.45</v>
      </c>
      <c r="F21" s="28">
        <f t="shared" si="4"/>
        <v>505488.38</v>
      </c>
      <c r="G21" s="28">
        <f t="shared" si="4"/>
        <v>632257.55</v>
      </c>
      <c r="H21" s="28">
        <f t="shared" si="4"/>
        <v>96652.62</v>
      </c>
      <c r="I21" s="28">
        <f t="shared" si="4"/>
        <v>592085.48</v>
      </c>
      <c r="J21" s="28">
        <f t="shared" si="4"/>
        <v>508706.2</v>
      </c>
      <c r="K21" s="28">
        <f t="shared" si="4"/>
        <v>776921.81</v>
      </c>
      <c r="L21" s="28">
        <f t="shared" si="4"/>
        <v>676732.2</v>
      </c>
      <c r="M21" s="28">
        <f t="shared" si="4"/>
        <v>358188.23</v>
      </c>
      <c r="N21" s="28">
        <f t="shared" si="4"/>
        <v>211735.61</v>
      </c>
      <c r="O21" s="28">
        <f aca="true" t="shared" si="5" ref="O21:O29">SUM(B21:N21)</f>
        <v>6432664.999999999</v>
      </c>
    </row>
    <row r="22" spans="1:23" ht="18.75" customHeight="1">
      <c r="A22" s="26" t="s">
        <v>33</v>
      </c>
      <c r="B22" s="28">
        <f>IF(B18&lt;&gt;0,ROUND((B18-1)*B21,2),0)</f>
        <v>478412.27</v>
      </c>
      <c r="C22" s="28">
        <f aca="true" t="shared" si="6" ref="C22:N22">IF(C18&lt;&gt;0,ROUND((C18-1)*C21,2),0)</f>
        <v>409540.09</v>
      </c>
      <c r="D22" s="28">
        <f t="shared" si="6"/>
        <v>363450.89</v>
      </c>
      <c r="E22" s="28">
        <f t="shared" si="6"/>
        <v>90650.9</v>
      </c>
      <c r="F22" s="28">
        <f t="shared" si="6"/>
        <v>393622.11</v>
      </c>
      <c r="G22" s="28">
        <f t="shared" si="6"/>
        <v>647162.64</v>
      </c>
      <c r="H22" s="28">
        <f t="shared" si="6"/>
        <v>135574.31</v>
      </c>
      <c r="I22" s="28">
        <f t="shared" si="6"/>
        <v>420432.11</v>
      </c>
      <c r="J22" s="28">
        <f t="shared" si="6"/>
        <v>367719.67</v>
      </c>
      <c r="K22" s="28">
        <f t="shared" si="6"/>
        <v>354673.24</v>
      </c>
      <c r="L22" s="28">
        <f t="shared" si="6"/>
        <v>361677.15</v>
      </c>
      <c r="M22" s="28">
        <f t="shared" si="6"/>
        <v>220840.6</v>
      </c>
      <c r="N22" s="28">
        <f t="shared" si="6"/>
        <v>90790.77</v>
      </c>
      <c r="O22" s="28">
        <f t="shared" si="5"/>
        <v>4334546.749999999</v>
      </c>
      <c r="W22" s="51"/>
    </row>
    <row r="23" spans="1:15" ht="18.75" customHeight="1">
      <c r="A23" s="26" t="s">
        <v>34</v>
      </c>
      <c r="B23" s="28">
        <v>66056.69</v>
      </c>
      <c r="C23" s="28">
        <v>45976.1</v>
      </c>
      <c r="D23" s="28">
        <v>32339.07</v>
      </c>
      <c r="E23" s="28">
        <v>12025.41</v>
      </c>
      <c r="F23" s="28">
        <v>36023.39</v>
      </c>
      <c r="G23" s="28">
        <v>53193.58</v>
      </c>
      <c r="H23" s="28">
        <v>6704.7</v>
      </c>
      <c r="I23" s="28">
        <v>46393.69</v>
      </c>
      <c r="J23" s="28">
        <v>39713.02</v>
      </c>
      <c r="K23" s="28">
        <v>59166.86</v>
      </c>
      <c r="L23" s="28">
        <v>57043.15</v>
      </c>
      <c r="M23" s="28">
        <v>25477.95</v>
      </c>
      <c r="N23" s="28">
        <v>16061.15</v>
      </c>
      <c r="O23" s="28">
        <f t="shared" si="5"/>
        <v>496174.7600000001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1088.98</v>
      </c>
      <c r="C26" s="28">
        <v>823.25</v>
      </c>
      <c r="D26" s="28">
        <v>726.85</v>
      </c>
      <c r="E26" s="28">
        <v>190.18</v>
      </c>
      <c r="F26" s="28">
        <v>732.06</v>
      </c>
      <c r="G26" s="28">
        <v>1055.11</v>
      </c>
      <c r="H26" s="28">
        <v>187.58</v>
      </c>
      <c r="I26" s="28">
        <v>838.88</v>
      </c>
      <c r="J26" s="28">
        <v>721.64</v>
      </c>
      <c r="K26" s="28">
        <v>943.09</v>
      </c>
      <c r="L26" s="28">
        <v>867.53</v>
      </c>
      <c r="M26" s="28">
        <v>479.36</v>
      </c>
      <c r="N26" s="28">
        <v>255.33</v>
      </c>
      <c r="O26" s="28">
        <f t="shared" si="5"/>
        <v>8909.84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-53588.6</v>
      </c>
      <c r="C31" s="28">
        <f aca="true" t="shared" si="7" ref="C31:O31">+C32+C34+C47+C48+C49+C54-C55</f>
        <v>-50496.17</v>
      </c>
      <c r="D31" s="28">
        <f t="shared" si="7"/>
        <v>-40425.36</v>
      </c>
      <c r="E31" s="28">
        <f t="shared" si="7"/>
        <v>-6161.52</v>
      </c>
      <c r="F31" s="28">
        <f t="shared" si="7"/>
        <v>-31667.54</v>
      </c>
      <c r="G31" s="28">
        <f t="shared" si="7"/>
        <v>-44503.48</v>
      </c>
      <c r="H31" s="28">
        <f t="shared" si="7"/>
        <v>-7832.24</v>
      </c>
      <c r="I31" s="28">
        <f t="shared" si="7"/>
        <v>-58727.490000000005</v>
      </c>
      <c r="J31" s="28">
        <f t="shared" si="7"/>
        <v>-41320.39</v>
      </c>
      <c r="K31" s="28">
        <f t="shared" si="7"/>
        <v>-37746.95</v>
      </c>
      <c r="L31" s="28">
        <f t="shared" si="7"/>
        <v>-30845.64</v>
      </c>
      <c r="M31" s="28">
        <f t="shared" si="7"/>
        <v>-21268.74</v>
      </c>
      <c r="N31" s="28">
        <f t="shared" si="7"/>
        <v>-17154.09</v>
      </c>
      <c r="O31" s="28">
        <f t="shared" si="7"/>
        <v>-441738.21</v>
      </c>
    </row>
    <row r="32" spans="1:15" ht="18.75" customHeight="1">
      <c r="A32" s="26" t="s">
        <v>38</v>
      </c>
      <c r="B32" s="29">
        <f>+B33</f>
        <v>-47533.2</v>
      </c>
      <c r="C32" s="29">
        <f>+C33</f>
        <v>-45918.4</v>
      </c>
      <c r="D32" s="29">
        <f aca="true" t="shared" si="8" ref="D32:O32">+D33</f>
        <v>-36383.6</v>
      </c>
      <c r="E32" s="29">
        <f t="shared" si="8"/>
        <v>-5104</v>
      </c>
      <c r="F32" s="29">
        <f t="shared" si="8"/>
        <v>-27596.8</v>
      </c>
      <c r="G32" s="29">
        <f t="shared" si="8"/>
        <v>-38636.4</v>
      </c>
      <c r="H32" s="29">
        <f t="shared" si="8"/>
        <v>-6789.2</v>
      </c>
      <c r="I32" s="29">
        <f t="shared" si="8"/>
        <v>-54062.8</v>
      </c>
      <c r="J32" s="29">
        <f t="shared" si="8"/>
        <v>-37307.6</v>
      </c>
      <c r="K32" s="29">
        <f t="shared" si="8"/>
        <v>-32502.8</v>
      </c>
      <c r="L32" s="29">
        <f t="shared" si="8"/>
        <v>-26021.6</v>
      </c>
      <c r="M32" s="29">
        <f t="shared" si="8"/>
        <v>-18603.2</v>
      </c>
      <c r="N32" s="29">
        <f t="shared" si="8"/>
        <v>-15734.4</v>
      </c>
      <c r="O32" s="29">
        <f t="shared" si="8"/>
        <v>-392194</v>
      </c>
    </row>
    <row r="33" spans="1:26" ht="18.75" customHeight="1">
      <c r="A33" s="27" t="s">
        <v>39</v>
      </c>
      <c r="B33" s="16">
        <f>ROUND((-B9)*$G$3,2)</f>
        <v>-47533.2</v>
      </c>
      <c r="C33" s="16">
        <f aca="true" t="shared" si="9" ref="C33:N33">ROUND((-C9)*$G$3,2)</f>
        <v>-45918.4</v>
      </c>
      <c r="D33" s="16">
        <f t="shared" si="9"/>
        <v>-36383.6</v>
      </c>
      <c r="E33" s="16">
        <f t="shared" si="9"/>
        <v>-5104</v>
      </c>
      <c r="F33" s="16">
        <f t="shared" si="9"/>
        <v>-27596.8</v>
      </c>
      <c r="G33" s="16">
        <f t="shared" si="9"/>
        <v>-38636.4</v>
      </c>
      <c r="H33" s="16">
        <f t="shared" si="9"/>
        <v>-6789.2</v>
      </c>
      <c r="I33" s="16">
        <f t="shared" si="9"/>
        <v>-54062.8</v>
      </c>
      <c r="J33" s="16">
        <f t="shared" si="9"/>
        <v>-37307.6</v>
      </c>
      <c r="K33" s="16">
        <f t="shared" si="9"/>
        <v>-32502.8</v>
      </c>
      <c r="L33" s="16">
        <f t="shared" si="9"/>
        <v>-26021.6</v>
      </c>
      <c r="M33" s="16">
        <f t="shared" si="9"/>
        <v>-18603.2</v>
      </c>
      <c r="N33" s="16">
        <f t="shared" si="9"/>
        <v>-15734.4</v>
      </c>
      <c r="O33" s="30">
        <f aca="true" t="shared" si="10" ref="O33:O55">SUM(B33:N33)</f>
        <v>-392194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-4577.77</v>
      </c>
      <c r="D34" s="29">
        <f t="shared" si="11"/>
        <v>-4041.76</v>
      </c>
      <c r="E34" s="29">
        <f t="shared" si="11"/>
        <v>-1057.52</v>
      </c>
      <c r="F34" s="29">
        <f t="shared" si="11"/>
        <v>-4070.74</v>
      </c>
      <c r="G34" s="29">
        <f t="shared" si="11"/>
        <v>-5867.08</v>
      </c>
      <c r="H34" s="29">
        <f t="shared" si="11"/>
        <v>-1043.04</v>
      </c>
      <c r="I34" s="29">
        <f t="shared" si="11"/>
        <v>-4664.69</v>
      </c>
      <c r="J34" s="29">
        <f t="shared" si="11"/>
        <v>-4012.79</v>
      </c>
      <c r="K34" s="29">
        <f t="shared" si="11"/>
        <v>-5244.15</v>
      </c>
      <c r="L34" s="29">
        <f t="shared" si="11"/>
        <v>-4824.04</v>
      </c>
      <c r="M34" s="29">
        <f t="shared" si="11"/>
        <v>-2665.54</v>
      </c>
      <c r="N34" s="29">
        <f t="shared" si="11"/>
        <v>-1419.69</v>
      </c>
      <c r="O34" s="29">
        <f t="shared" si="11"/>
        <v>-49544.21000000001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-4577.77</v>
      </c>
      <c r="D43" s="31">
        <v>-4041.76</v>
      </c>
      <c r="E43" s="31">
        <v>-1057.52</v>
      </c>
      <c r="F43" s="31">
        <v>-4070.74</v>
      </c>
      <c r="G43" s="31">
        <v>-5867.08</v>
      </c>
      <c r="H43" s="31">
        <v>-1043.04</v>
      </c>
      <c r="I43" s="31">
        <v>-4664.69</v>
      </c>
      <c r="J43" s="31">
        <v>-4012.79</v>
      </c>
      <c r="K43" s="31">
        <v>-5244.15</v>
      </c>
      <c r="L43" s="31">
        <v>-4824.04</v>
      </c>
      <c r="M43" s="31">
        <v>-2665.54</v>
      </c>
      <c r="N43" s="31">
        <v>-1419.69</v>
      </c>
      <c r="O43" s="31">
        <f>SUM(B43:N43)</f>
        <v>-49544.21000000001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-101194.55</v>
      </c>
      <c r="C50" s="33">
        <v>-95322.88</v>
      </c>
      <c r="D50" s="33">
        <v>-69745.22</v>
      </c>
      <c r="E50" s="33">
        <v>-25112.16</v>
      </c>
      <c r="F50" s="33">
        <v>-86612.36</v>
      </c>
      <c r="G50" s="33">
        <v>-132587.77</v>
      </c>
      <c r="H50" s="33">
        <v>-24484.5</v>
      </c>
      <c r="I50" s="33">
        <v>-101746.96</v>
      </c>
      <c r="J50" s="33">
        <v>-78564.38</v>
      </c>
      <c r="K50" s="33">
        <v>-86234.23</v>
      </c>
      <c r="L50" s="33">
        <v>-76619.63</v>
      </c>
      <c r="M50" s="33">
        <v>-30437.07</v>
      </c>
      <c r="N50" s="33">
        <v>-13639.05</v>
      </c>
      <c r="O50" s="31">
        <f t="shared" si="10"/>
        <v>-922300.7599999999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101194.55</v>
      </c>
      <c r="C51" s="33">
        <v>95322.88</v>
      </c>
      <c r="D51" s="33">
        <v>69745.22</v>
      </c>
      <c r="E51" s="33">
        <v>25112.16</v>
      </c>
      <c r="F51" s="33">
        <v>86612.36</v>
      </c>
      <c r="G51" s="33">
        <v>132587.77</v>
      </c>
      <c r="H51" s="33">
        <v>24484.5</v>
      </c>
      <c r="I51" s="33">
        <v>101746.96</v>
      </c>
      <c r="J51" s="33">
        <v>78564.38</v>
      </c>
      <c r="K51" s="33">
        <v>86234.23</v>
      </c>
      <c r="L51" s="33">
        <v>76619.63</v>
      </c>
      <c r="M51" s="33">
        <v>30437.07</v>
      </c>
      <c r="N51" s="33">
        <v>13639.05</v>
      </c>
      <c r="O51" s="31">
        <f t="shared" si="10"/>
        <v>922300.7599999999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1386638.0499999998</v>
      </c>
      <c r="C53" s="34">
        <f aca="true" t="shared" si="13" ref="C53:N53">+C20+C31</f>
        <v>1015569.6399999998</v>
      </c>
      <c r="D53" s="34">
        <f t="shared" si="13"/>
        <v>912302.54</v>
      </c>
      <c r="E53" s="34">
        <f t="shared" si="13"/>
        <v>243252.27000000002</v>
      </c>
      <c r="F53" s="34">
        <f t="shared" si="13"/>
        <v>923990.62</v>
      </c>
      <c r="G53" s="34">
        <f t="shared" si="13"/>
        <v>1333809.1800000002</v>
      </c>
      <c r="H53" s="34">
        <f t="shared" si="13"/>
        <v>239558.32</v>
      </c>
      <c r="I53" s="34">
        <f t="shared" si="13"/>
        <v>1047198.74</v>
      </c>
      <c r="J53" s="34">
        <f t="shared" si="13"/>
        <v>898811.4199999999</v>
      </c>
      <c r="K53" s="34">
        <f t="shared" si="13"/>
        <v>1197801.5100000002</v>
      </c>
      <c r="L53" s="34">
        <f t="shared" si="13"/>
        <v>1109007.02</v>
      </c>
      <c r="M53" s="34">
        <f t="shared" si="13"/>
        <v>614896.2</v>
      </c>
      <c r="N53" s="34">
        <f t="shared" si="13"/>
        <v>312200.23000000004</v>
      </c>
      <c r="O53" s="34">
        <f>SUM(B53:N53)</f>
        <v>11235035.739999998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1386638.04</v>
      </c>
      <c r="C59" s="42">
        <f t="shared" si="14"/>
        <v>1015569.64</v>
      </c>
      <c r="D59" s="42">
        <f t="shared" si="14"/>
        <v>912302.54</v>
      </c>
      <c r="E59" s="42">
        <f t="shared" si="14"/>
        <v>243252.28</v>
      </c>
      <c r="F59" s="42">
        <f t="shared" si="14"/>
        <v>923990.62</v>
      </c>
      <c r="G59" s="42">
        <f t="shared" si="14"/>
        <v>1333809.18</v>
      </c>
      <c r="H59" s="42">
        <f t="shared" si="14"/>
        <v>239558.34</v>
      </c>
      <c r="I59" s="42">
        <f t="shared" si="14"/>
        <v>1047198.75</v>
      </c>
      <c r="J59" s="42">
        <f t="shared" si="14"/>
        <v>898811.41</v>
      </c>
      <c r="K59" s="42">
        <f t="shared" si="14"/>
        <v>1197801.51</v>
      </c>
      <c r="L59" s="42">
        <f t="shared" si="14"/>
        <v>1109007.02</v>
      </c>
      <c r="M59" s="42">
        <f t="shared" si="14"/>
        <v>614896.2</v>
      </c>
      <c r="N59" s="42">
        <f t="shared" si="14"/>
        <v>312200.23</v>
      </c>
      <c r="O59" s="34">
        <f t="shared" si="14"/>
        <v>11235035.759999998</v>
      </c>
      <c r="Q59"/>
    </row>
    <row r="60" spans="1:18" ht="18.75" customHeight="1">
      <c r="A60" s="26" t="s">
        <v>54</v>
      </c>
      <c r="B60" s="42">
        <v>1141140.08</v>
      </c>
      <c r="C60" s="42">
        <v>737860.63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1879000.71</v>
      </c>
      <c r="P60"/>
      <c r="Q60"/>
      <c r="R60" s="41"/>
    </row>
    <row r="61" spans="1:16" ht="18.75" customHeight="1">
      <c r="A61" s="26" t="s">
        <v>55</v>
      </c>
      <c r="B61" s="42">
        <v>245497.96</v>
      </c>
      <c r="C61" s="42">
        <v>277709.01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523206.97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912302.54</v>
      </c>
      <c r="E62" s="43">
        <v>0</v>
      </c>
      <c r="F62" s="43">
        <v>0</v>
      </c>
      <c r="G62" s="43">
        <v>0</v>
      </c>
      <c r="H62" s="42">
        <v>239558.34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1151860.8800000001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243252.28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243252.28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923990.62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923990.62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1333809.18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1333809.18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1047198.75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1047198.75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898811.41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898811.41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1197801.51</v>
      </c>
      <c r="L68" s="29">
        <v>1109007.02</v>
      </c>
      <c r="M68" s="43">
        <v>0</v>
      </c>
      <c r="N68" s="43">
        <v>0</v>
      </c>
      <c r="O68" s="34">
        <f t="shared" si="15"/>
        <v>2306808.5300000003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614896.2</v>
      </c>
      <c r="N69" s="43">
        <v>0</v>
      </c>
      <c r="O69" s="34">
        <f t="shared" si="15"/>
        <v>614896.2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312200.23</v>
      </c>
      <c r="O70" s="46">
        <f t="shared" si="15"/>
        <v>312200.23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2023-01-17T14:24:33Z</dcterms:modified>
  <cp:category/>
  <cp:version/>
  <cp:contentType/>
  <cp:contentStatus/>
</cp:coreProperties>
</file>