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<sst xmlns="http://schemas.openxmlformats.org/spreadsheetml/2006/main" count="88" uniqueCount="85">
  <si>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</si>
  <si>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</si>
  <si>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</si>
  <si>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</si>
  <si>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</si>
  <si>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</si>
  <si>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</si>
  <si>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</si>
  <si>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</si>
  <si>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</si>
  <si>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</si>
  <si>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</si>
  <si>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</si>
  <si>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</si>
  <si>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</si>
  <si>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</si>
  <si>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</si>
  <si>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</si>
  <si>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</si>
  <si>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</si>
  <si>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</si>
  <si>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</si>
  <si>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</si>
  <si>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</si>
  <si>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</si>
  <si>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</si>
  <si>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</si>
  <si>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</si>
  <si>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</si>
  <si>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</si>
  <si>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</si>
  <si>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</si>
  <si>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</si>
  <si>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</si>
  <si>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</si>
  <si>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</si>
  <si>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</si>
  <si>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</si>
  <si>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</si>
  <si>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</si>
  <si>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</si>
  <si>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</si>
  <si>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</si>
  <si>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</si>
  <si>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</si>
  <si>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</si>
  <si>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</si>
  <si>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</si>
  <si>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</si>
  <si>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</si>
  <si>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</si>
  <si>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</si>
  <si>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</si>
  <si>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</si>
  <si>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</si>
  <si>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</si>
  <si>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</si>
  <si>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</si>
  <si>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</si>
  <si>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</si>
  <si>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</si>
  <si>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</si>
  <si>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</si>
  <si>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</si>
  <si>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</si>
  <si>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</si>
  <si>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</si>
  <si>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</si>
  <si>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</si>
  <si>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</si>
  <si>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</si>
  <si>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</si>
  <si>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</si>
  <si>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</si>
  <si>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</si>
  <si>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</si>
  <si>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</si>
  <si>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</si>
  <si>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</si>
  <si>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</si>
  <si>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</si>
  <si>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</si>
  <si>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</si>
  <si>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</si>
  <si>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26/12/22 - VENCIMENTO 03/01/23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</si>
</sst>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264154</v>
      </c>
      <c r="C7" s="9">
        <f t="shared" si="0"/>
        <v>182185</v>
      </c>
      <c r="D7" s="9">
        <f t="shared" si="0"/>
        <v>187721</v>
      </c>
      <c r="E7" s="9">
        <f t="shared" si="0"/>
        <v>45669</v>
      </c>
      <c r="F7" s="9">
        <f t="shared" si="0"/>
        <v>155385</v>
      </c>
      <c r="G7" s="9">
        <f t="shared" si="0"/>
        <v>235555</v>
      </c>
      <c r="H7" s="9">
        <f t="shared" si="0"/>
        <v>26598</v>
      </c>
      <c r="I7" s="9">
        <f t="shared" si="0"/>
        <v>184814</v>
      </c>
      <c r="J7" s="9">
        <f t="shared" si="0"/>
        <v>156838</v>
      </c>
      <c r="K7" s="9">
        <f t="shared" si="0"/>
        <v>247956</v>
      </c>
      <c r="L7" s="9">
        <f t="shared" si="0"/>
        <v>192273</v>
      </c>
      <c r="M7" s="9">
        <f t="shared" si="0"/>
        <v>89664</v>
      </c>
      <c r="N7" s="9">
        <f t="shared" si="0"/>
        <v>58566</v>
      </c>
      <c r="O7" s="9">
        <f t="shared" si="0"/>
        <v>2027378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11386</v>
      </c>
      <c r="C8" s="11">
        <f t="shared" si="1"/>
        <v>11424</v>
      </c>
      <c r="D8" s="11">
        <f t="shared" si="1"/>
        <v>9715</v>
      </c>
      <c r="E8" s="11">
        <f t="shared" si="1"/>
        <v>2060</v>
      </c>
      <c r="F8" s="11">
        <f t="shared" si="1"/>
        <v>7128</v>
      </c>
      <c r="G8" s="11">
        <f t="shared" si="1"/>
        <v>9380</v>
      </c>
      <c r="H8" s="11">
        <f t="shared" si="1"/>
        <v>1649</v>
      </c>
      <c r="I8" s="11">
        <f t="shared" si="1"/>
        <v>12858</v>
      </c>
      <c r="J8" s="11">
        <f t="shared" si="1"/>
        <v>9140</v>
      </c>
      <c r="K8" s="11">
        <f t="shared" si="1"/>
        <v>8139</v>
      </c>
      <c r="L8" s="11">
        <f t="shared" si="1"/>
        <v>6591</v>
      </c>
      <c r="M8" s="11">
        <f t="shared" si="1"/>
        <v>4625</v>
      </c>
      <c r="N8" s="11">
        <f t="shared" si="1"/>
        <v>3609</v>
      </c>
      <c r="O8" s="11">
        <f t="shared" si="1"/>
        <v>97704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11386</v>
      </c>
      <c r="C9" s="11">
        <v>11424</v>
      </c>
      <c r="D9" s="11">
        <v>9715</v>
      </c>
      <c r="E9" s="11">
        <v>2060</v>
      </c>
      <c r="F9" s="11">
        <v>7128</v>
      </c>
      <c r="G9" s="11">
        <v>9380</v>
      </c>
      <c r="H9" s="11">
        <v>1649</v>
      </c>
      <c r="I9" s="11">
        <v>12858</v>
      </c>
      <c r="J9" s="11">
        <v>9140</v>
      </c>
      <c r="K9" s="11">
        <v>8126</v>
      </c>
      <c r="L9" s="11">
        <v>6591</v>
      </c>
      <c r="M9" s="11">
        <v>4618</v>
      </c>
      <c r="N9" s="11">
        <v>3602</v>
      </c>
      <c r="O9" s="11">
        <f>SUM(B9:N9)</f>
        <v>97677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13</v>
      </c>
      <c r="L10" s="13">
        <v>0</v>
      </c>
      <c r="M10" s="13">
        <v>7</v>
      </c>
      <c r="N10" s="13">
        <v>7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252768</v>
      </c>
      <c r="C11" s="13">
        <v>170761</v>
      </c>
      <c r="D11" s="13">
        <v>178006</v>
      </c>
      <c r="E11" s="13">
        <v>43609</v>
      </c>
      <c r="F11" s="13">
        <v>148257</v>
      </c>
      <c r="G11" s="13">
        <v>226175</v>
      </c>
      <c r="H11" s="13">
        <v>24949</v>
      </c>
      <c r="I11" s="13">
        <v>171956</v>
      </c>
      <c r="J11" s="13">
        <v>147698</v>
      </c>
      <c r="K11" s="13">
        <v>239817</v>
      </c>
      <c r="L11" s="13">
        <v>185682</v>
      </c>
      <c r="M11" s="13">
        <v>85039</v>
      </c>
      <c r="N11" s="13">
        <v>54957</v>
      </c>
      <c r="O11" s="11">
        <f>SUM(B11:N11)</f>
        <v>1929674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18722</v>
      </c>
      <c r="C12" s="13">
        <v>16480</v>
      </c>
      <c r="D12" s="13">
        <v>14273</v>
      </c>
      <c r="E12" s="13">
        <v>5083</v>
      </c>
      <c r="F12" s="13">
        <v>14488</v>
      </c>
      <c r="G12" s="13">
        <v>23430</v>
      </c>
      <c r="H12" s="13">
        <v>2732</v>
      </c>
      <c r="I12" s="13">
        <v>17706</v>
      </c>
      <c r="J12" s="13">
        <v>12989</v>
      </c>
      <c r="K12" s="13">
        <v>17309</v>
      </c>
      <c r="L12" s="13">
        <v>12985</v>
      </c>
      <c r="M12" s="13">
        <v>4420</v>
      </c>
      <c r="N12" s="13">
        <v>2534</v>
      </c>
      <c r="O12" s="11">
        <f>SUM(B12:N12)</f>
        <v>163151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234046</v>
      </c>
      <c r="C13" s="15">
        <f t="shared" si="2"/>
        <v>154281</v>
      </c>
      <c r="D13" s="15">
        <f t="shared" si="2"/>
        <v>163733</v>
      </c>
      <c r="E13" s="15">
        <f t="shared" si="2"/>
        <v>38526</v>
      </c>
      <c r="F13" s="15">
        <f t="shared" si="2"/>
        <v>133769</v>
      </c>
      <c r="G13" s="15">
        <f t="shared" si="2"/>
        <v>202745</v>
      </c>
      <c r="H13" s="15">
        <f t="shared" si="2"/>
        <v>22217</v>
      </c>
      <c r="I13" s="15">
        <f t="shared" si="2"/>
        <v>154250</v>
      </c>
      <c r="J13" s="15">
        <f t="shared" si="2"/>
        <v>134709</v>
      </c>
      <c r="K13" s="15">
        <f t="shared" si="2"/>
        <v>222508</v>
      </c>
      <c r="L13" s="15">
        <f t="shared" si="2"/>
        <v>172697</v>
      </c>
      <c r="M13" s="15">
        <f t="shared" si="2"/>
        <v>80619</v>
      </c>
      <c r="N13" s="15">
        <f t="shared" si="2"/>
        <v>52423</v>
      </c>
      <c r="O13" s="11">
        <f>SUM(B13:N13)</f>
        <v>1766523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1.644505915010992</v>
      </c>
      <c r="C18" s="19">
        <v>1.760644444427302</v>
      </c>
      <c r="D18" s="19">
        <v>1.735631111851374</v>
      </c>
      <c r="E18" s="19">
        <v>1.221732808391885</v>
      </c>
      <c r="F18" s="19">
        <v>1.840773800202444</v>
      </c>
      <c r="G18" s="19">
        <v>2.112202947858654</v>
      </c>
      <c r="H18" s="19">
        <v>2.458341300281252</v>
      </c>
      <c r="I18" s="19">
        <v>1.801602392770465</v>
      </c>
      <c r="J18" s="19">
        <v>1.824885931624744</v>
      </c>
      <c r="K18" s="19">
        <v>1.550236311007873</v>
      </c>
      <c r="L18" s="19">
        <v>1.62763787252806</v>
      </c>
      <c r="M18" s="19">
        <v>1.695847607735766</v>
      </c>
      <c r="N18" s="19">
        <v>1.503004978219324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1405562.0900000003</v>
      </c>
      <c r="C20" s="24">
        <f t="shared" si="3"/>
        <v>1047537.89</v>
      </c>
      <c r="D20" s="24">
        <f t="shared" si="3"/>
        <v>927735.0700000002</v>
      </c>
      <c r="E20" s="24">
        <f t="shared" si="3"/>
        <v>276407.56</v>
      </c>
      <c r="F20" s="24">
        <f t="shared" si="3"/>
        <v>938138.7299999999</v>
      </c>
      <c r="G20" s="24">
        <f t="shared" si="3"/>
        <v>1360841.5900000003</v>
      </c>
      <c r="H20" s="24">
        <f t="shared" si="3"/>
        <v>237670.55</v>
      </c>
      <c r="I20" s="24">
        <f t="shared" si="3"/>
        <v>1096671.1600000001</v>
      </c>
      <c r="J20" s="24">
        <f t="shared" si="3"/>
        <v>931109.7399999999</v>
      </c>
      <c r="K20" s="24">
        <f t="shared" si="3"/>
        <v>1203419.04</v>
      </c>
      <c r="L20" s="24">
        <f t="shared" si="3"/>
        <v>1120819.67</v>
      </c>
      <c r="M20" s="24">
        <f t="shared" si="3"/>
        <v>629253.82</v>
      </c>
      <c r="N20" s="24">
        <f t="shared" si="3"/>
        <v>326437.01000000007</v>
      </c>
      <c r="O20" s="24">
        <f>O21+O22+O23+O24+O25+O26+O27+O28+O29</f>
        <v>11501603.920000002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775661.81</v>
      </c>
      <c r="C21" s="28">
        <f t="shared" si="4"/>
        <v>552658.2</v>
      </c>
      <c r="D21" s="28">
        <f t="shared" si="4"/>
        <v>499412.95</v>
      </c>
      <c r="E21" s="28">
        <f t="shared" si="4"/>
        <v>207561.04</v>
      </c>
      <c r="F21" s="28">
        <f t="shared" si="4"/>
        <v>479145.19</v>
      </c>
      <c r="G21" s="28">
        <f t="shared" si="4"/>
        <v>597650.15</v>
      </c>
      <c r="H21" s="28">
        <f t="shared" si="4"/>
        <v>90606.09</v>
      </c>
      <c r="I21" s="28">
        <f t="shared" si="4"/>
        <v>556678.25</v>
      </c>
      <c r="J21" s="28">
        <f t="shared" si="4"/>
        <v>475156.4</v>
      </c>
      <c r="K21" s="28">
        <f t="shared" si="4"/>
        <v>710071.6</v>
      </c>
      <c r="L21" s="28">
        <f t="shared" si="4"/>
        <v>626944.57</v>
      </c>
      <c r="M21" s="28">
        <f t="shared" si="4"/>
        <v>337369.77</v>
      </c>
      <c r="N21" s="28">
        <f t="shared" si="4"/>
        <v>199048.26</v>
      </c>
      <c r="O21" s="28">
        <f aca="true" t="shared" si="5" ref="O21:O29">SUM(B21:N21)</f>
        <v>6107964.279999999</v>
      </c>
    </row>
    <row r="22" spans="1:23" ht="18.75" customHeight="1">
      <c r="A22" s="26" t="s">
        <v>33</v>
      </c>
      <c r="B22" s="28">
        <f>IF(B18&lt;&gt;0,ROUND((B18-1)*B21,2),0)</f>
        <v>499918.62</v>
      </c>
      <c r="C22" s="28">
        <f aca="true" t="shared" si="6" ref="C22:N22">IF(C18&lt;&gt;0,ROUND((C18-1)*C21,2),0)</f>
        <v>420376.39</v>
      </c>
      <c r="D22" s="28">
        <f t="shared" si="6"/>
        <v>367383.7</v>
      </c>
      <c r="E22" s="28">
        <f t="shared" si="6"/>
        <v>46023.09</v>
      </c>
      <c r="F22" s="28">
        <f t="shared" si="6"/>
        <v>402852.72</v>
      </c>
      <c r="G22" s="28">
        <f t="shared" si="6"/>
        <v>664708.26</v>
      </c>
      <c r="H22" s="28">
        <f t="shared" si="6"/>
        <v>132134.6</v>
      </c>
      <c r="I22" s="28">
        <f t="shared" si="6"/>
        <v>446234.62</v>
      </c>
      <c r="J22" s="28">
        <f t="shared" si="6"/>
        <v>391949.83</v>
      </c>
      <c r="K22" s="28">
        <f t="shared" si="6"/>
        <v>390707.18</v>
      </c>
      <c r="L22" s="28">
        <f t="shared" si="6"/>
        <v>393494.16</v>
      </c>
      <c r="M22" s="28">
        <f t="shared" si="6"/>
        <v>234757.95</v>
      </c>
      <c r="N22" s="28">
        <f t="shared" si="6"/>
        <v>100122.27</v>
      </c>
      <c r="O22" s="28">
        <f t="shared" si="5"/>
        <v>4490663.390000001</v>
      </c>
      <c r="W22" s="51"/>
    </row>
    <row r="23" spans="1:15" ht="18.75" customHeight="1">
      <c r="A23" s="26" t="s">
        <v>34</v>
      </c>
      <c r="B23" s="28">
        <v>64424.82</v>
      </c>
      <c r="C23" s="28">
        <v>45432.3</v>
      </c>
      <c r="D23" s="28">
        <v>30613.14</v>
      </c>
      <c r="E23" s="28">
        <v>11695.95</v>
      </c>
      <c r="F23" s="28">
        <v>35619.14</v>
      </c>
      <c r="G23" s="28">
        <v>52784.29</v>
      </c>
      <c r="H23" s="28">
        <v>6476.15</v>
      </c>
      <c r="I23" s="28">
        <v>46738.13</v>
      </c>
      <c r="J23" s="28">
        <v>40007.98</v>
      </c>
      <c r="K23" s="28">
        <v>57866.74</v>
      </c>
      <c r="L23" s="28">
        <v>55985.99</v>
      </c>
      <c r="M23" s="28">
        <v>25467.94</v>
      </c>
      <c r="N23" s="28">
        <v>16504.93</v>
      </c>
      <c r="O23" s="28">
        <f t="shared" si="5"/>
        <v>489617.5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1075.95</v>
      </c>
      <c r="C26" s="28">
        <v>818.04</v>
      </c>
      <c r="D26" s="28">
        <v>716.43</v>
      </c>
      <c r="E26" s="28">
        <v>213.63</v>
      </c>
      <c r="F26" s="28">
        <v>729.46</v>
      </c>
      <c r="G26" s="28">
        <v>1055.11</v>
      </c>
      <c r="H26" s="28">
        <v>182.36</v>
      </c>
      <c r="I26" s="28">
        <v>844.09</v>
      </c>
      <c r="J26" s="28">
        <v>724.25</v>
      </c>
      <c r="K26" s="28">
        <v>930.06</v>
      </c>
      <c r="L26" s="28">
        <v>862.32</v>
      </c>
      <c r="M26" s="28">
        <v>479.36</v>
      </c>
      <c r="N26" s="28">
        <v>250.09</v>
      </c>
      <c r="O26" s="28">
        <f t="shared" si="5"/>
        <v>8881.15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-56081.37</v>
      </c>
      <c r="C31" s="28">
        <f aca="true" t="shared" si="7" ref="C31:O31">+C32+C34+C47+C48+C49+C54-C55</f>
        <v>-54814.4</v>
      </c>
      <c r="D31" s="28">
        <f t="shared" si="7"/>
        <v>-46729.82</v>
      </c>
      <c r="E31" s="28">
        <f t="shared" si="7"/>
        <v>-10251.9</v>
      </c>
      <c r="F31" s="28">
        <f t="shared" si="7"/>
        <v>-35419.45</v>
      </c>
      <c r="G31" s="28">
        <f t="shared" si="7"/>
        <v>-47139.08</v>
      </c>
      <c r="H31" s="28">
        <f t="shared" si="7"/>
        <v>-8269.66</v>
      </c>
      <c r="I31" s="28">
        <f t="shared" si="7"/>
        <v>-61268.86</v>
      </c>
      <c r="J31" s="28">
        <f t="shared" si="7"/>
        <v>-44243.28</v>
      </c>
      <c r="K31" s="28">
        <f t="shared" si="7"/>
        <v>-40926.12</v>
      </c>
      <c r="L31" s="28">
        <f t="shared" si="7"/>
        <v>-33795.47</v>
      </c>
      <c r="M31" s="28">
        <f t="shared" si="7"/>
        <v>-22984.74</v>
      </c>
      <c r="N31" s="28">
        <f t="shared" si="7"/>
        <v>-17239.53</v>
      </c>
      <c r="O31" s="28">
        <f t="shared" si="7"/>
        <v>-479163.68000000005</v>
      </c>
    </row>
    <row r="32" spans="1:15" ht="18.75" customHeight="1">
      <c r="A32" s="26" t="s">
        <v>38</v>
      </c>
      <c r="B32" s="29">
        <f>+B33</f>
        <v>-50098.4</v>
      </c>
      <c r="C32" s="29">
        <f>+C33</f>
        <v>-50265.6</v>
      </c>
      <c r="D32" s="29">
        <f aca="true" t="shared" si="8" ref="D32:O32">+D33</f>
        <v>-42746</v>
      </c>
      <c r="E32" s="29">
        <f t="shared" si="8"/>
        <v>-9064</v>
      </c>
      <c r="F32" s="29">
        <f t="shared" si="8"/>
        <v>-31363.2</v>
      </c>
      <c r="G32" s="29">
        <f t="shared" si="8"/>
        <v>-41272</v>
      </c>
      <c r="H32" s="29">
        <f t="shared" si="8"/>
        <v>-7255.6</v>
      </c>
      <c r="I32" s="29">
        <f t="shared" si="8"/>
        <v>-56575.2</v>
      </c>
      <c r="J32" s="29">
        <f t="shared" si="8"/>
        <v>-40216</v>
      </c>
      <c r="K32" s="29">
        <f t="shared" si="8"/>
        <v>-35754.4</v>
      </c>
      <c r="L32" s="29">
        <f t="shared" si="8"/>
        <v>-29000.4</v>
      </c>
      <c r="M32" s="29">
        <f t="shared" si="8"/>
        <v>-20319.2</v>
      </c>
      <c r="N32" s="29">
        <f t="shared" si="8"/>
        <v>-15848.8</v>
      </c>
      <c r="O32" s="29">
        <f t="shared" si="8"/>
        <v>-429778.80000000005</v>
      </c>
    </row>
    <row r="33" spans="1:26" ht="18.75" customHeight="1">
      <c r="A33" s="27" t="s">
        <v>39</v>
      </c>
      <c r="B33" s="16">
        <f>ROUND((-B9)*$G$3,2)</f>
        <v>-50098.4</v>
      </c>
      <c r="C33" s="16">
        <f aca="true" t="shared" si="9" ref="C33:N33">ROUND((-C9)*$G$3,2)</f>
        <v>-50265.6</v>
      </c>
      <c r="D33" s="16">
        <f t="shared" si="9"/>
        <v>-42746</v>
      </c>
      <c r="E33" s="16">
        <f t="shared" si="9"/>
        <v>-9064</v>
      </c>
      <c r="F33" s="16">
        <f t="shared" si="9"/>
        <v>-31363.2</v>
      </c>
      <c r="G33" s="16">
        <f t="shared" si="9"/>
        <v>-41272</v>
      </c>
      <c r="H33" s="16">
        <f t="shared" si="9"/>
        <v>-7255.6</v>
      </c>
      <c r="I33" s="16">
        <f t="shared" si="9"/>
        <v>-56575.2</v>
      </c>
      <c r="J33" s="16">
        <f t="shared" si="9"/>
        <v>-40216</v>
      </c>
      <c r="K33" s="16">
        <f t="shared" si="9"/>
        <v>-35754.4</v>
      </c>
      <c r="L33" s="16">
        <f t="shared" si="9"/>
        <v>-29000.4</v>
      </c>
      <c r="M33" s="16">
        <f t="shared" si="9"/>
        <v>-20319.2</v>
      </c>
      <c r="N33" s="16">
        <f t="shared" si="9"/>
        <v>-15848.8</v>
      </c>
      <c r="O33" s="30">
        <f aca="true" t="shared" si="10" ref="O33:O55">SUM(B33:N33)</f>
        <v>-429778.80000000005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-5982.97</v>
      </c>
      <c r="C34" s="29">
        <f aca="true" t="shared" si="11" ref="C34:O34">SUM(C35:C45)</f>
        <v>-4548.8</v>
      </c>
      <c r="D34" s="29">
        <f t="shared" si="11"/>
        <v>-3983.82</v>
      </c>
      <c r="E34" s="29">
        <f t="shared" si="11"/>
        <v>-1187.9</v>
      </c>
      <c r="F34" s="29">
        <f t="shared" si="11"/>
        <v>-4056.25</v>
      </c>
      <c r="G34" s="29">
        <f t="shared" si="11"/>
        <v>-5867.08</v>
      </c>
      <c r="H34" s="29">
        <f t="shared" si="11"/>
        <v>-1014.06</v>
      </c>
      <c r="I34" s="29">
        <f t="shared" si="11"/>
        <v>-4693.66</v>
      </c>
      <c r="J34" s="29">
        <f t="shared" si="11"/>
        <v>-4027.28</v>
      </c>
      <c r="K34" s="29">
        <f t="shared" si="11"/>
        <v>-5171.72</v>
      </c>
      <c r="L34" s="29">
        <f t="shared" si="11"/>
        <v>-4795.07</v>
      </c>
      <c r="M34" s="29">
        <f t="shared" si="11"/>
        <v>-2665.54</v>
      </c>
      <c r="N34" s="29">
        <f t="shared" si="11"/>
        <v>-1390.73</v>
      </c>
      <c r="O34" s="29">
        <f t="shared" si="11"/>
        <v>-49384.880000000005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-5982.97</v>
      </c>
      <c r="C43" s="31">
        <v>-4548.8</v>
      </c>
      <c r="D43" s="31">
        <v>-3983.82</v>
      </c>
      <c r="E43" s="31">
        <v>-1187.9</v>
      </c>
      <c r="F43" s="31">
        <v>-4056.25</v>
      </c>
      <c r="G43" s="31">
        <v>-5867.08</v>
      </c>
      <c r="H43" s="31">
        <v>-1014.06</v>
      </c>
      <c r="I43" s="31">
        <v>-4693.66</v>
      </c>
      <c r="J43" s="31">
        <v>-4027.28</v>
      </c>
      <c r="K43" s="31">
        <v>-5171.72</v>
      </c>
      <c r="L43" s="31">
        <v>-4795.07</v>
      </c>
      <c r="M43" s="31">
        <v>-2665.54</v>
      </c>
      <c r="N43" s="31">
        <v>-1390.73</v>
      </c>
      <c r="O43" s="31">
        <f>SUM(B43:N43)</f>
        <v>-49384.880000000005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-95394.21</v>
      </c>
      <c r="C50" s="33">
        <v>-92609.36</v>
      </c>
      <c r="D50" s="33">
        <v>-68174.98</v>
      </c>
      <c r="E50" s="33">
        <v>-29773.16</v>
      </c>
      <c r="F50" s="33">
        <v>-84937.35</v>
      </c>
      <c r="G50" s="33">
        <v>-131212.69</v>
      </c>
      <c r="H50" s="33">
        <v>-23547.65</v>
      </c>
      <c r="I50" s="33">
        <v>-101065.85</v>
      </c>
      <c r="J50" s="33">
        <v>-74923.15</v>
      </c>
      <c r="K50" s="33">
        <v>-81149.78</v>
      </c>
      <c r="L50" s="33">
        <v>-72941.94</v>
      </c>
      <c r="M50" s="33">
        <v>-29596.76</v>
      </c>
      <c r="N50" s="33">
        <v>-13757.59</v>
      </c>
      <c r="O50" s="31">
        <f t="shared" si="10"/>
        <v>-899084.4699999999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95394.21</v>
      </c>
      <c r="C51" s="33">
        <v>92609.36</v>
      </c>
      <c r="D51" s="33">
        <v>68174.98</v>
      </c>
      <c r="E51" s="33">
        <v>29773.16</v>
      </c>
      <c r="F51" s="33">
        <v>84937.35</v>
      </c>
      <c r="G51" s="33">
        <v>131212.69</v>
      </c>
      <c r="H51" s="33">
        <v>23547.65</v>
      </c>
      <c r="I51" s="33">
        <v>101065.85</v>
      </c>
      <c r="J51" s="33">
        <v>74923.15</v>
      </c>
      <c r="K51" s="33">
        <v>81149.78</v>
      </c>
      <c r="L51" s="33">
        <v>72941.94</v>
      </c>
      <c r="M51" s="33">
        <v>29596.76</v>
      </c>
      <c r="N51" s="33">
        <v>13757.59</v>
      </c>
      <c r="O51" s="31">
        <f t="shared" si="10"/>
        <v>899084.4699999999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1349480.7200000002</v>
      </c>
      <c r="C53" s="34">
        <f aca="true" t="shared" si="13" ref="C53:N53">+C20+C31</f>
        <v>992723.49</v>
      </c>
      <c r="D53" s="34">
        <f t="shared" si="13"/>
        <v>881005.2500000002</v>
      </c>
      <c r="E53" s="34">
        <f t="shared" si="13"/>
        <v>266155.66</v>
      </c>
      <c r="F53" s="34">
        <f t="shared" si="13"/>
        <v>902719.2799999999</v>
      </c>
      <c r="G53" s="34">
        <f t="shared" si="13"/>
        <v>1313702.5100000002</v>
      </c>
      <c r="H53" s="34">
        <f t="shared" si="13"/>
        <v>229400.88999999998</v>
      </c>
      <c r="I53" s="34">
        <f t="shared" si="13"/>
        <v>1035402.3000000002</v>
      </c>
      <c r="J53" s="34">
        <f t="shared" si="13"/>
        <v>886866.4599999998</v>
      </c>
      <c r="K53" s="34">
        <f t="shared" si="13"/>
        <v>1162492.92</v>
      </c>
      <c r="L53" s="34">
        <f t="shared" si="13"/>
        <v>1087024.2</v>
      </c>
      <c r="M53" s="34">
        <f t="shared" si="13"/>
        <v>606269.08</v>
      </c>
      <c r="N53" s="34">
        <f t="shared" si="13"/>
        <v>309197.4800000001</v>
      </c>
      <c r="O53" s="34">
        <f>SUM(B53:N53)</f>
        <v>11022440.24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1349480.7200000002</v>
      </c>
      <c r="C59" s="42">
        <f t="shared" si="14"/>
        <v>992723.49</v>
      </c>
      <c r="D59" s="42">
        <f t="shared" si="14"/>
        <v>881005.25</v>
      </c>
      <c r="E59" s="42">
        <f t="shared" si="14"/>
        <v>266155.66</v>
      </c>
      <c r="F59" s="42">
        <f t="shared" si="14"/>
        <v>902719.27</v>
      </c>
      <c r="G59" s="42">
        <f t="shared" si="14"/>
        <v>1313702.5</v>
      </c>
      <c r="H59" s="42">
        <f t="shared" si="14"/>
        <v>229400.89</v>
      </c>
      <c r="I59" s="42">
        <f t="shared" si="14"/>
        <v>1035402.29</v>
      </c>
      <c r="J59" s="42">
        <f t="shared" si="14"/>
        <v>886866.47</v>
      </c>
      <c r="K59" s="42">
        <f t="shared" si="14"/>
        <v>1162492.91</v>
      </c>
      <c r="L59" s="42">
        <f t="shared" si="14"/>
        <v>1087024.2</v>
      </c>
      <c r="M59" s="42">
        <f t="shared" si="14"/>
        <v>606269.07</v>
      </c>
      <c r="N59" s="42">
        <f t="shared" si="14"/>
        <v>309197.48</v>
      </c>
      <c r="O59" s="34">
        <f t="shared" si="14"/>
        <v>11022440.200000001</v>
      </c>
      <c r="Q59"/>
    </row>
    <row r="60" spans="1:18" ht="18.75" customHeight="1">
      <c r="A60" s="26" t="s">
        <v>54</v>
      </c>
      <c r="B60" s="42">
        <v>1110856.86</v>
      </c>
      <c r="C60" s="42">
        <v>721411.41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1832268.27</v>
      </c>
      <c r="P60"/>
      <c r="Q60"/>
      <c r="R60" s="41"/>
    </row>
    <row r="61" spans="1:16" ht="18.75" customHeight="1">
      <c r="A61" s="26" t="s">
        <v>55</v>
      </c>
      <c r="B61" s="42">
        <v>238623.86</v>
      </c>
      <c r="C61" s="42">
        <v>271312.08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509935.94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881005.25</v>
      </c>
      <c r="E62" s="43">
        <v>0</v>
      </c>
      <c r="F62" s="43">
        <v>0</v>
      </c>
      <c r="G62" s="43">
        <v>0</v>
      </c>
      <c r="H62" s="42">
        <v>229400.89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1110406.1400000001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266155.66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266155.66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902719.27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902719.27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1313702.5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1313702.5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1035402.29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1035402.29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886866.47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886866.47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1162492.91</v>
      </c>
      <c r="L68" s="29">
        <v>1087024.2</v>
      </c>
      <c r="M68" s="43">
        <v>0</v>
      </c>
      <c r="N68" s="43">
        <v>0</v>
      </c>
      <c r="O68" s="34">
        <f t="shared" si="15"/>
        <v>2249517.11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606269.07</v>
      </c>
      <c r="N69" s="43">
        <v>0</v>
      </c>
      <c r="O69" s="34">
        <f t="shared" si="15"/>
        <v>606269.07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309197.48</v>
      </c>
      <c r="O70" s="46">
        <f t="shared" si="15"/>
        <v>309197.48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2023-01-17T14:17:59Z</dcterms:modified>
  <cp:category/>
  <cp:version/>
  <cp:contentType/>
  <cp:contentStatus/>
</cp:coreProperties>
</file>