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<sst xmlns="http://schemas.openxmlformats.org/spreadsheetml/2006/main" count="88" uniqueCount="85">
  <si>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</si>
  <si>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</si>
  <si>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</si>
  <si>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</si>
  <si>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</si>
  <si>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</si>
  <si>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</si>
  <si>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</si>
  <si>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</si>
  <si>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</si>
  <si>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</si>
  <si>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</si>
  <si>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</si>
  <si>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</si>
  <si>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</si>
  <si>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</si>
  <si>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</si>
  <si>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</si>
  <si>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</si>
  <si>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</si>
  <si>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</si>
  <si>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</si>
  <si>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</si>
  <si>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</si>
  <si>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</si>
  <si>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</si>
  <si>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</si>
  <si>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</si>
  <si>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</si>
  <si>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</si>
  <si>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</si>
  <si>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</si>
  <si>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</si>
  <si>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</si>
  <si>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</si>
  <si>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</si>
  <si>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</si>
  <si>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</si>
  <si>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</si>
  <si>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</si>
  <si>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</si>
  <si>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</si>
  <si>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</si>
  <si>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</si>
  <si>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</si>
  <si>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</si>
  <si>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</si>
  <si>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</si>
  <si>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</si>
  <si>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</si>
  <si>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</si>
  <si>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</si>
  <si>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</si>
  <si>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</si>
  <si>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</si>
  <si>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</si>
  <si>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</si>
  <si>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</si>
  <si>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</si>
  <si>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</si>
  <si>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</si>
  <si>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</si>
  <si>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</si>
  <si>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</si>
  <si>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</si>
  <si>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</si>
  <si>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</si>
  <si>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</si>
  <si>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</si>
  <si>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</si>
  <si>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</si>
  <si>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</si>
  <si>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</si>
  <si>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</si>
  <si>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</si>
  <si>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</si>
  <si>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</si>
  <si>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</si>
  <si>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</si>
  <si>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</si>
  <si>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</si>
  <si>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</si>
  <si>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</si>
  <si>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</si>
  <si>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25/12/22 - VENCIMENTO 02/01/23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</si>
</sst>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80829</v>
      </c>
      <c r="C7" s="9">
        <f t="shared" si="0"/>
        <v>53423</v>
      </c>
      <c r="D7" s="9">
        <f t="shared" si="0"/>
        <v>59824</v>
      </c>
      <c r="E7" s="9">
        <f t="shared" si="0"/>
        <v>13245</v>
      </c>
      <c r="F7" s="9">
        <f t="shared" si="0"/>
        <v>49170</v>
      </c>
      <c r="G7" s="9">
        <f t="shared" si="0"/>
        <v>62704</v>
      </c>
      <c r="H7" s="9">
        <f t="shared" si="0"/>
        <v>7824</v>
      </c>
      <c r="I7" s="9">
        <f t="shared" si="0"/>
        <v>43060</v>
      </c>
      <c r="J7" s="9">
        <f t="shared" si="0"/>
        <v>49525</v>
      </c>
      <c r="K7" s="9">
        <f t="shared" si="0"/>
        <v>84912</v>
      </c>
      <c r="L7" s="9">
        <f t="shared" si="0"/>
        <v>58144</v>
      </c>
      <c r="M7" s="9">
        <f t="shared" si="0"/>
        <v>23959</v>
      </c>
      <c r="N7" s="9">
        <f t="shared" si="0"/>
        <v>13187</v>
      </c>
      <c r="O7" s="9">
        <f t="shared" si="0"/>
        <v>599806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7032</v>
      </c>
      <c r="C8" s="11">
        <f t="shared" si="1"/>
        <v>6148</v>
      </c>
      <c r="D8" s="11">
        <f t="shared" si="1"/>
        <v>5253</v>
      </c>
      <c r="E8" s="11">
        <f t="shared" si="1"/>
        <v>817</v>
      </c>
      <c r="F8" s="11">
        <f t="shared" si="1"/>
        <v>3941</v>
      </c>
      <c r="G8" s="11">
        <f t="shared" si="1"/>
        <v>4463</v>
      </c>
      <c r="H8" s="11">
        <f t="shared" si="1"/>
        <v>644</v>
      </c>
      <c r="I8" s="11">
        <f t="shared" si="1"/>
        <v>4929</v>
      </c>
      <c r="J8" s="11">
        <f t="shared" si="1"/>
        <v>4737</v>
      </c>
      <c r="K8" s="11">
        <f t="shared" si="1"/>
        <v>5530</v>
      </c>
      <c r="L8" s="11">
        <f t="shared" si="1"/>
        <v>3104</v>
      </c>
      <c r="M8" s="11">
        <f t="shared" si="1"/>
        <v>1784</v>
      </c>
      <c r="N8" s="11">
        <f t="shared" si="1"/>
        <v>1124</v>
      </c>
      <c r="O8" s="11">
        <f t="shared" si="1"/>
        <v>49506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7032</v>
      </c>
      <c r="C9" s="11">
        <v>6148</v>
      </c>
      <c r="D9" s="11">
        <v>5253</v>
      </c>
      <c r="E9" s="11">
        <v>817</v>
      </c>
      <c r="F9" s="11">
        <v>3941</v>
      </c>
      <c r="G9" s="11">
        <v>4463</v>
      </c>
      <c r="H9" s="11">
        <v>644</v>
      </c>
      <c r="I9" s="11">
        <v>4929</v>
      </c>
      <c r="J9" s="11">
        <v>4737</v>
      </c>
      <c r="K9" s="11">
        <v>5525</v>
      </c>
      <c r="L9" s="11">
        <v>3104</v>
      </c>
      <c r="M9" s="11">
        <v>1781</v>
      </c>
      <c r="N9" s="11">
        <v>1120</v>
      </c>
      <c r="O9" s="11">
        <f>SUM(B9:N9)</f>
        <v>49494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3</v>
      </c>
      <c r="N10" s="13">
        <v>4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73797</v>
      </c>
      <c r="C11" s="13">
        <v>47275</v>
      </c>
      <c r="D11" s="13">
        <v>54571</v>
      </c>
      <c r="E11" s="13">
        <v>12428</v>
      </c>
      <c r="F11" s="13">
        <v>45229</v>
      </c>
      <c r="G11" s="13">
        <v>58241</v>
      </c>
      <c r="H11" s="13">
        <v>7180</v>
      </c>
      <c r="I11" s="13">
        <v>38131</v>
      </c>
      <c r="J11" s="13">
        <v>44788</v>
      </c>
      <c r="K11" s="13">
        <v>79382</v>
      </c>
      <c r="L11" s="13">
        <v>55040</v>
      </c>
      <c r="M11" s="13">
        <v>22175</v>
      </c>
      <c r="N11" s="13">
        <v>12063</v>
      </c>
      <c r="O11" s="11">
        <f>SUM(B11:N11)</f>
        <v>550300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6425</v>
      </c>
      <c r="C12" s="13">
        <v>5254</v>
      </c>
      <c r="D12" s="13">
        <v>5336</v>
      </c>
      <c r="E12" s="13">
        <v>1495</v>
      </c>
      <c r="F12" s="13">
        <v>5019</v>
      </c>
      <c r="G12" s="13">
        <v>7214</v>
      </c>
      <c r="H12" s="13">
        <v>987</v>
      </c>
      <c r="I12" s="13">
        <v>4514</v>
      </c>
      <c r="J12" s="13">
        <v>4605</v>
      </c>
      <c r="K12" s="13">
        <v>6520</v>
      </c>
      <c r="L12" s="13">
        <v>4409</v>
      </c>
      <c r="M12" s="13">
        <v>1535</v>
      </c>
      <c r="N12" s="13">
        <v>663</v>
      </c>
      <c r="O12" s="11">
        <f>SUM(B12:N12)</f>
        <v>53976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67372</v>
      </c>
      <c r="C13" s="15">
        <f t="shared" si="2"/>
        <v>42021</v>
      </c>
      <c r="D13" s="15">
        <f t="shared" si="2"/>
        <v>49235</v>
      </c>
      <c r="E13" s="15">
        <f t="shared" si="2"/>
        <v>10933</v>
      </c>
      <c r="F13" s="15">
        <f t="shared" si="2"/>
        <v>40210</v>
      </c>
      <c r="G13" s="15">
        <f t="shared" si="2"/>
        <v>51027</v>
      </c>
      <c r="H13" s="15">
        <f t="shared" si="2"/>
        <v>6193</v>
      </c>
      <c r="I13" s="15">
        <f t="shared" si="2"/>
        <v>33617</v>
      </c>
      <c r="J13" s="15">
        <f t="shared" si="2"/>
        <v>40183</v>
      </c>
      <c r="K13" s="15">
        <f t="shared" si="2"/>
        <v>72862</v>
      </c>
      <c r="L13" s="15">
        <f t="shared" si="2"/>
        <v>50631</v>
      </c>
      <c r="M13" s="15">
        <f t="shared" si="2"/>
        <v>20640</v>
      </c>
      <c r="N13" s="15">
        <f t="shared" si="2"/>
        <v>11400</v>
      </c>
      <c r="O13" s="11">
        <f>SUM(B13:N13)</f>
        <v>496324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1.327563812518505</v>
      </c>
      <c r="C18" s="19">
        <v>1.441142171253909</v>
      </c>
      <c r="D18" s="19">
        <v>1.403616690734337</v>
      </c>
      <c r="E18" s="19">
        <v>0.979056769951618</v>
      </c>
      <c r="F18" s="19">
        <v>1.515924662034352</v>
      </c>
      <c r="G18" s="19">
        <v>1.708098515368155</v>
      </c>
      <c r="H18" s="19">
        <v>2.2153851752776</v>
      </c>
      <c r="I18" s="19">
        <v>1.536840912059524</v>
      </c>
      <c r="J18" s="19">
        <v>1.519313885901047</v>
      </c>
      <c r="K18" s="19">
        <v>1.304485225675885</v>
      </c>
      <c r="L18" s="19">
        <v>1.349530437291763</v>
      </c>
      <c r="M18" s="19">
        <v>1.427665327775067</v>
      </c>
      <c r="N18" s="19">
        <v>1.259193271307511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407755.46</v>
      </c>
      <c r="C20" s="24">
        <f t="shared" si="3"/>
        <v>282515.33</v>
      </c>
      <c r="D20" s="24">
        <f t="shared" si="3"/>
        <v>269877.85</v>
      </c>
      <c r="E20" s="24">
        <f t="shared" si="3"/>
        <v>75857.9</v>
      </c>
      <c r="F20" s="24">
        <f t="shared" si="3"/>
        <v>266407.55999999994</v>
      </c>
      <c r="G20" s="24">
        <f t="shared" si="3"/>
        <v>342901.83999999997</v>
      </c>
      <c r="H20" s="24">
        <f t="shared" si="3"/>
        <v>71621.64</v>
      </c>
      <c r="I20" s="24">
        <f t="shared" si="3"/>
        <v>268080.73</v>
      </c>
      <c r="J20" s="24">
        <f t="shared" si="3"/>
        <v>270755.85</v>
      </c>
      <c r="K20" s="24">
        <f t="shared" si="3"/>
        <v>390838.70999999996</v>
      </c>
      <c r="L20" s="24">
        <f t="shared" si="3"/>
        <v>326274.31</v>
      </c>
      <c r="M20" s="24">
        <f t="shared" si="3"/>
        <v>175028.53</v>
      </c>
      <c r="N20" s="24">
        <f t="shared" si="3"/>
        <v>74437.04</v>
      </c>
      <c r="O20" s="24">
        <f>O21+O22+O23+O24+O25+O26+O27+O28+O29</f>
        <v>3222352.75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237346.28</v>
      </c>
      <c r="C21" s="28">
        <f t="shared" si="4"/>
        <v>162058.67</v>
      </c>
      <c r="D21" s="28">
        <f t="shared" si="4"/>
        <v>159155.77</v>
      </c>
      <c r="E21" s="28">
        <f t="shared" si="4"/>
        <v>60197.2</v>
      </c>
      <c r="F21" s="28">
        <f t="shared" si="4"/>
        <v>151620.61</v>
      </c>
      <c r="G21" s="28">
        <f t="shared" si="4"/>
        <v>159092.59</v>
      </c>
      <c r="H21" s="28">
        <f t="shared" si="4"/>
        <v>26652.46</v>
      </c>
      <c r="I21" s="28">
        <f t="shared" si="4"/>
        <v>129701.03</v>
      </c>
      <c r="J21" s="28">
        <f t="shared" si="4"/>
        <v>150040.94</v>
      </c>
      <c r="K21" s="28">
        <f t="shared" si="4"/>
        <v>243162.49</v>
      </c>
      <c r="L21" s="28">
        <f t="shared" si="4"/>
        <v>189590.14</v>
      </c>
      <c r="M21" s="28">
        <f t="shared" si="4"/>
        <v>90148.13</v>
      </c>
      <c r="N21" s="28">
        <f t="shared" si="4"/>
        <v>44818.66</v>
      </c>
      <c r="O21" s="28">
        <f aca="true" t="shared" si="5" ref="O21:O29">SUM(B21:N21)</f>
        <v>1803584.9699999995</v>
      </c>
    </row>
    <row r="22" spans="1:23" ht="18.75" customHeight="1">
      <c r="A22" s="26" t="s">
        <v>33</v>
      </c>
      <c r="B22" s="28">
        <f>IF(B18&lt;&gt;0,ROUND((B18-1)*B21,2),0)</f>
        <v>77746.05</v>
      </c>
      <c r="C22" s="28">
        <f aca="true" t="shared" si="6" ref="C22:N22">IF(C18&lt;&gt;0,ROUND((C18-1)*C21,2),0)</f>
        <v>71490.91</v>
      </c>
      <c r="D22" s="28">
        <f t="shared" si="6"/>
        <v>64237.93</v>
      </c>
      <c r="E22" s="28">
        <f t="shared" si="6"/>
        <v>-1260.72</v>
      </c>
      <c r="F22" s="28">
        <f t="shared" si="6"/>
        <v>78224.81</v>
      </c>
      <c r="G22" s="28">
        <f t="shared" si="6"/>
        <v>112653.23</v>
      </c>
      <c r="H22" s="28">
        <f t="shared" si="6"/>
        <v>32393</v>
      </c>
      <c r="I22" s="28">
        <f t="shared" si="6"/>
        <v>69628.82</v>
      </c>
      <c r="J22" s="28">
        <f t="shared" si="6"/>
        <v>77918.34</v>
      </c>
      <c r="K22" s="28">
        <f t="shared" si="6"/>
        <v>74039.39</v>
      </c>
      <c r="L22" s="28">
        <f t="shared" si="6"/>
        <v>66267.52</v>
      </c>
      <c r="M22" s="28">
        <f t="shared" si="6"/>
        <v>38553.23</v>
      </c>
      <c r="N22" s="28">
        <f t="shared" si="6"/>
        <v>11616.7</v>
      </c>
      <c r="O22" s="28">
        <f t="shared" si="5"/>
        <v>773509.21</v>
      </c>
      <c r="W22" s="51"/>
    </row>
    <row r="23" spans="1:15" ht="18.75" customHeight="1">
      <c r="A23" s="26" t="s">
        <v>34</v>
      </c>
      <c r="B23" s="28">
        <v>26955.19</v>
      </c>
      <c r="C23" s="28">
        <v>19800.97</v>
      </c>
      <c r="D23" s="28">
        <v>16033.82</v>
      </c>
      <c r="E23" s="28">
        <v>5770.5</v>
      </c>
      <c r="F23" s="28">
        <v>15925.83</v>
      </c>
      <c r="G23" s="28">
        <v>25449.31</v>
      </c>
      <c r="H23" s="28">
        <v>4080.78</v>
      </c>
      <c r="I23" s="28">
        <v>21777.62</v>
      </c>
      <c r="J23" s="28">
        <v>18662.97</v>
      </c>
      <c r="K23" s="28">
        <v>28558.5</v>
      </c>
      <c r="L23" s="28">
        <v>25878.41</v>
      </c>
      <c r="M23" s="28">
        <v>14632.54</v>
      </c>
      <c r="N23" s="28">
        <v>7263.54</v>
      </c>
      <c r="O23" s="28">
        <f t="shared" si="5"/>
        <v>230789.98000000004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1227.05</v>
      </c>
      <c r="C26" s="28">
        <v>911.82</v>
      </c>
      <c r="D26" s="28">
        <v>841.48</v>
      </c>
      <c r="E26" s="28">
        <v>237.07</v>
      </c>
      <c r="F26" s="28">
        <v>844.09</v>
      </c>
      <c r="G26" s="28">
        <v>1062.93</v>
      </c>
      <c r="H26" s="28">
        <v>224.05</v>
      </c>
      <c r="I26" s="28">
        <v>797.19</v>
      </c>
      <c r="J26" s="28">
        <v>862.32</v>
      </c>
      <c r="K26" s="28">
        <v>1234.87</v>
      </c>
      <c r="L26" s="28">
        <v>1005.61</v>
      </c>
      <c r="M26" s="28">
        <v>515.83</v>
      </c>
      <c r="N26" s="28">
        <v>226.68</v>
      </c>
      <c r="O26" s="28">
        <f t="shared" si="5"/>
        <v>9990.99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-37763.99</v>
      </c>
      <c r="C31" s="28">
        <f aca="true" t="shared" si="7" ref="C31:O31">+C32+C34+C47+C48+C49+C54-C55</f>
        <v>-32121.510000000002</v>
      </c>
      <c r="D31" s="28">
        <f t="shared" si="7"/>
        <v>-27792.38</v>
      </c>
      <c r="E31" s="28">
        <f t="shared" si="7"/>
        <v>-4913.08</v>
      </c>
      <c r="F31" s="28">
        <f t="shared" si="7"/>
        <v>-22034.06</v>
      </c>
      <c r="G31" s="28">
        <f t="shared" si="7"/>
        <v>-25547.74</v>
      </c>
      <c r="H31" s="28">
        <f t="shared" si="7"/>
        <v>-4079.45</v>
      </c>
      <c r="I31" s="28">
        <f t="shared" si="7"/>
        <v>-26120.5</v>
      </c>
      <c r="J31" s="28">
        <f t="shared" si="7"/>
        <v>-25637.87</v>
      </c>
      <c r="K31" s="28">
        <f t="shared" si="7"/>
        <v>-31176.65</v>
      </c>
      <c r="L31" s="28">
        <f t="shared" si="7"/>
        <v>-19249.43</v>
      </c>
      <c r="M31" s="28">
        <f t="shared" si="7"/>
        <v>-10704.75</v>
      </c>
      <c r="N31" s="28">
        <f t="shared" si="7"/>
        <v>-6188.35</v>
      </c>
      <c r="O31" s="28">
        <f t="shared" si="7"/>
        <v>-273329.75999999995</v>
      </c>
    </row>
    <row r="32" spans="1:15" ht="18.75" customHeight="1">
      <c r="A32" s="26" t="s">
        <v>38</v>
      </c>
      <c r="B32" s="29">
        <f>+B33</f>
        <v>-30940.8</v>
      </c>
      <c r="C32" s="29">
        <f>+C33</f>
        <v>-27051.2</v>
      </c>
      <c r="D32" s="29">
        <f aca="true" t="shared" si="8" ref="D32:O32">+D33</f>
        <v>-23113.2</v>
      </c>
      <c r="E32" s="29">
        <f t="shared" si="8"/>
        <v>-3594.8</v>
      </c>
      <c r="F32" s="29">
        <f t="shared" si="8"/>
        <v>-17340.4</v>
      </c>
      <c r="G32" s="29">
        <f t="shared" si="8"/>
        <v>-19637.2</v>
      </c>
      <c r="H32" s="29">
        <f t="shared" si="8"/>
        <v>-2833.6</v>
      </c>
      <c r="I32" s="29">
        <f t="shared" si="8"/>
        <v>-21687.6</v>
      </c>
      <c r="J32" s="29">
        <f t="shared" si="8"/>
        <v>-20842.8</v>
      </c>
      <c r="K32" s="29">
        <f t="shared" si="8"/>
        <v>-24310</v>
      </c>
      <c r="L32" s="29">
        <f t="shared" si="8"/>
        <v>-13657.6</v>
      </c>
      <c r="M32" s="29">
        <f t="shared" si="8"/>
        <v>-7836.4</v>
      </c>
      <c r="N32" s="29">
        <f t="shared" si="8"/>
        <v>-4928</v>
      </c>
      <c r="O32" s="29">
        <f t="shared" si="8"/>
        <v>-217773.59999999998</v>
      </c>
    </row>
    <row r="33" spans="1:26" ht="18.75" customHeight="1">
      <c r="A33" s="27" t="s">
        <v>39</v>
      </c>
      <c r="B33" s="16">
        <f>ROUND((-B9)*$G$3,2)</f>
        <v>-30940.8</v>
      </c>
      <c r="C33" s="16">
        <f aca="true" t="shared" si="9" ref="C33:N33">ROUND((-C9)*$G$3,2)</f>
        <v>-27051.2</v>
      </c>
      <c r="D33" s="16">
        <f t="shared" si="9"/>
        <v>-23113.2</v>
      </c>
      <c r="E33" s="16">
        <f t="shared" si="9"/>
        <v>-3594.8</v>
      </c>
      <c r="F33" s="16">
        <f t="shared" si="9"/>
        <v>-17340.4</v>
      </c>
      <c r="G33" s="16">
        <f t="shared" si="9"/>
        <v>-19637.2</v>
      </c>
      <c r="H33" s="16">
        <f t="shared" si="9"/>
        <v>-2833.6</v>
      </c>
      <c r="I33" s="16">
        <f t="shared" si="9"/>
        <v>-21687.6</v>
      </c>
      <c r="J33" s="16">
        <f t="shared" si="9"/>
        <v>-20842.8</v>
      </c>
      <c r="K33" s="16">
        <f t="shared" si="9"/>
        <v>-24310</v>
      </c>
      <c r="L33" s="16">
        <f t="shared" si="9"/>
        <v>-13657.6</v>
      </c>
      <c r="M33" s="16">
        <f t="shared" si="9"/>
        <v>-7836.4</v>
      </c>
      <c r="N33" s="16">
        <f t="shared" si="9"/>
        <v>-4928</v>
      </c>
      <c r="O33" s="30">
        <f aca="true" t="shared" si="10" ref="O33:O55">SUM(B33:N33)</f>
        <v>-217773.59999999998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-6823.19</v>
      </c>
      <c r="C34" s="29">
        <f aca="true" t="shared" si="11" ref="C34:O34">SUM(C35:C45)</f>
        <v>-5070.31</v>
      </c>
      <c r="D34" s="29">
        <f t="shared" si="11"/>
        <v>-4679.18</v>
      </c>
      <c r="E34" s="29">
        <f t="shared" si="11"/>
        <v>-1318.28</v>
      </c>
      <c r="F34" s="29">
        <f t="shared" si="11"/>
        <v>-4693.66</v>
      </c>
      <c r="G34" s="29">
        <f t="shared" si="11"/>
        <v>-5910.54</v>
      </c>
      <c r="H34" s="29">
        <f t="shared" si="11"/>
        <v>-1245.85</v>
      </c>
      <c r="I34" s="29">
        <f t="shared" si="11"/>
        <v>-4432.9</v>
      </c>
      <c r="J34" s="29">
        <f t="shared" si="11"/>
        <v>-4795.07</v>
      </c>
      <c r="K34" s="29">
        <f t="shared" si="11"/>
        <v>-6866.65</v>
      </c>
      <c r="L34" s="29">
        <f t="shared" si="11"/>
        <v>-5591.83</v>
      </c>
      <c r="M34" s="29">
        <f t="shared" si="11"/>
        <v>-2868.35</v>
      </c>
      <c r="N34" s="29">
        <f t="shared" si="11"/>
        <v>-1260.35</v>
      </c>
      <c r="O34" s="29">
        <f t="shared" si="11"/>
        <v>-55556.159999999996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-6823.19</v>
      </c>
      <c r="C43" s="31">
        <v>-5070.31</v>
      </c>
      <c r="D43" s="31">
        <v>-4679.18</v>
      </c>
      <c r="E43" s="31">
        <v>-1318.28</v>
      </c>
      <c r="F43" s="31">
        <v>-4693.66</v>
      </c>
      <c r="G43" s="31">
        <v>-5910.54</v>
      </c>
      <c r="H43" s="31">
        <v>-1245.85</v>
      </c>
      <c r="I43" s="31">
        <v>-4432.9</v>
      </c>
      <c r="J43" s="31">
        <v>-4795.07</v>
      </c>
      <c r="K43" s="31">
        <v>-6866.65</v>
      </c>
      <c r="L43" s="31">
        <v>-5591.83</v>
      </c>
      <c r="M43" s="31">
        <v>-2868.35</v>
      </c>
      <c r="N43" s="31">
        <v>-1260.35</v>
      </c>
      <c r="O43" s="31">
        <f>SUM(B43:N43)</f>
        <v>-55556.159999999996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-27672.48</v>
      </c>
      <c r="C50" s="33">
        <v>-25448.8</v>
      </c>
      <c r="D50" s="33">
        <v>-21299.71</v>
      </c>
      <c r="E50" s="33">
        <v>-7557.08</v>
      </c>
      <c r="F50" s="33">
        <v>-24418.44</v>
      </c>
      <c r="G50" s="33">
        <v>-34655.33</v>
      </c>
      <c r="H50" s="33">
        <v>-7973.38</v>
      </c>
      <c r="I50" s="33">
        <v>-23726.49</v>
      </c>
      <c r="J50" s="33">
        <v>-22717.39</v>
      </c>
      <c r="K50" s="33">
        <v>-26868.27</v>
      </c>
      <c r="L50" s="33">
        <v>-21651.28</v>
      </c>
      <c r="M50" s="33">
        <v>-9365.34</v>
      </c>
      <c r="N50" s="33">
        <v>-3316.72</v>
      </c>
      <c r="O50" s="31">
        <f t="shared" si="10"/>
        <v>-256670.70999999996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27672.48</v>
      </c>
      <c r="C51" s="33">
        <v>25448.8</v>
      </c>
      <c r="D51" s="33">
        <v>21299.71</v>
      </c>
      <c r="E51" s="33">
        <v>7557.08</v>
      </c>
      <c r="F51" s="33">
        <v>24418.44</v>
      </c>
      <c r="G51" s="33">
        <v>34655.33</v>
      </c>
      <c r="H51" s="33">
        <v>7973.38</v>
      </c>
      <c r="I51" s="33">
        <v>23726.49</v>
      </c>
      <c r="J51" s="33">
        <v>22717.39</v>
      </c>
      <c r="K51" s="33">
        <v>26868.27</v>
      </c>
      <c r="L51" s="33">
        <v>21651.28</v>
      </c>
      <c r="M51" s="33">
        <v>9365.34</v>
      </c>
      <c r="N51" s="33">
        <v>3316.72</v>
      </c>
      <c r="O51" s="31">
        <f t="shared" si="10"/>
        <v>256670.70999999996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369991.47000000003</v>
      </c>
      <c r="C53" s="34">
        <f aca="true" t="shared" si="13" ref="C53:N53">+C20+C31</f>
        <v>250393.82</v>
      </c>
      <c r="D53" s="34">
        <f t="shared" si="13"/>
        <v>242085.46999999997</v>
      </c>
      <c r="E53" s="34">
        <f t="shared" si="13"/>
        <v>70944.81999999999</v>
      </c>
      <c r="F53" s="34">
        <f t="shared" si="13"/>
        <v>244373.49999999994</v>
      </c>
      <c r="G53" s="34">
        <f t="shared" si="13"/>
        <v>317354.1</v>
      </c>
      <c r="H53" s="34">
        <f t="shared" si="13"/>
        <v>67542.19</v>
      </c>
      <c r="I53" s="34">
        <f t="shared" si="13"/>
        <v>241960.22999999998</v>
      </c>
      <c r="J53" s="34">
        <f t="shared" si="13"/>
        <v>245117.97999999998</v>
      </c>
      <c r="K53" s="34">
        <f t="shared" si="13"/>
        <v>359662.05999999994</v>
      </c>
      <c r="L53" s="34">
        <f t="shared" si="13"/>
        <v>307024.88</v>
      </c>
      <c r="M53" s="34">
        <f t="shared" si="13"/>
        <v>164323.78</v>
      </c>
      <c r="N53" s="34">
        <f t="shared" si="13"/>
        <v>68248.68999999999</v>
      </c>
      <c r="O53" s="34">
        <f>SUM(B53:N53)</f>
        <v>2949022.9899999993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369991.47</v>
      </c>
      <c r="C59" s="42">
        <f t="shared" si="14"/>
        <v>250393.83</v>
      </c>
      <c r="D59" s="42">
        <f t="shared" si="14"/>
        <v>242085.46</v>
      </c>
      <c r="E59" s="42">
        <f t="shared" si="14"/>
        <v>70944.82</v>
      </c>
      <c r="F59" s="42">
        <f t="shared" si="14"/>
        <v>244373.5</v>
      </c>
      <c r="G59" s="42">
        <f t="shared" si="14"/>
        <v>317354.09</v>
      </c>
      <c r="H59" s="42">
        <f t="shared" si="14"/>
        <v>67542.19</v>
      </c>
      <c r="I59" s="42">
        <f t="shared" si="14"/>
        <v>241960.22</v>
      </c>
      <c r="J59" s="42">
        <f t="shared" si="14"/>
        <v>245117.98</v>
      </c>
      <c r="K59" s="42">
        <f t="shared" si="14"/>
        <v>359662.06</v>
      </c>
      <c r="L59" s="42">
        <f t="shared" si="14"/>
        <v>307024.89</v>
      </c>
      <c r="M59" s="42">
        <f t="shared" si="14"/>
        <v>164323.78</v>
      </c>
      <c r="N59" s="42">
        <f t="shared" si="14"/>
        <v>68248.68</v>
      </c>
      <c r="O59" s="34">
        <f t="shared" si="14"/>
        <v>2949022.9699999997</v>
      </c>
      <c r="Q59"/>
    </row>
    <row r="60" spans="1:18" ht="18.75" customHeight="1">
      <c r="A60" s="26" t="s">
        <v>54</v>
      </c>
      <c r="B60" s="42">
        <v>312573.13</v>
      </c>
      <c r="C60" s="42">
        <v>186934.06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499507.19</v>
      </c>
      <c r="P60"/>
      <c r="Q60"/>
      <c r="R60" s="41"/>
    </row>
    <row r="61" spans="1:16" ht="18.75" customHeight="1">
      <c r="A61" s="26" t="s">
        <v>55</v>
      </c>
      <c r="B61" s="42">
        <v>57418.34</v>
      </c>
      <c r="C61" s="42">
        <v>63459.77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120878.10999999999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242085.46</v>
      </c>
      <c r="E62" s="43">
        <v>0</v>
      </c>
      <c r="F62" s="43">
        <v>0</v>
      </c>
      <c r="G62" s="43">
        <v>0</v>
      </c>
      <c r="H62" s="42">
        <v>67542.19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309627.65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70944.82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70944.82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244373.5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244373.5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317354.09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317354.09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241960.22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241960.22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245117.98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245117.98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359662.06</v>
      </c>
      <c r="L68" s="29">
        <v>307024.89</v>
      </c>
      <c r="M68" s="43">
        <v>0</v>
      </c>
      <c r="N68" s="43">
        <v>0</v>
      </c>
      <c r="O68" s="34">
        <f t="shared" si="15"/>
        <v>666686.95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164323.78</v>
      </c>
      <c r="N69" s="43">
        <v>0</v>
      </c>
      <c r="O69" s="34">
        <f t="shared" si="15"/>
        <v>164323.78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68248.68</v>
      </c>
      <c r="O70" s="46">
        <f t="shared" si="15"/>
        <v>68248.68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2023-01-17T14:16:21Z</dcterms:modified>
  <cp:category/>
  <cp:version/>
  <cp:contentType/>
  <cp:contentStatus/>
</cp:coreProperties>
</file>