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<sst xmlns="http://schemas.openxmlformats.org/spreadsheetml/2006/main" count="88" uniqueCount="85">
  <si>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</si>
  <si>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</si>
  <si>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</si>
  <si>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</si>
  <si>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</si>
  <si>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</si>
  <si>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</si>
  <si>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</si>
  <si>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</si>
  <si>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</si>
  <si>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</si>
  <si>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</si>
  <si>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</si>
  <si>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</si>
  <si>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</si>
  <si>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</si>
  <si>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</si>
  <si>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</si>
  <si>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</si>
  <si>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</si>
  <si>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</si>
  <si>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</si>
  <si>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</si>
  <si>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</si>
  <si>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</si>
  <si>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</si>
  <si>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</si>
  <si>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</si>
  <si>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</si>
  <si>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</si>
  <si>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</si>
  <si>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</si>
  <si>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</si>
  <si>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</si>
  <si>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</si>
  <si>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</si>
  <si>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</si>
  <si>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</si>
  <si>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</si>
  <si>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</si>
  <si>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</si>
  <si>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</si>
  <si>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</si>
  <si>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</si>
  <si>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</si>
  <si>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</si>
  <si>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</si>
  <si>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</si>
  <si>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</si>
  <si>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</si>
  <si>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</si>
  <si>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</si>
  <si>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</si>
  <si>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</si>
  <si>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</si>
  <si>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</si>
  <si>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</si>
  <si>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</si>
  <si>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</si>
  <si>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</si>
  <si>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</si>
  <si>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</si>
  <si>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</si>
  <si>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</si>
  <si>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</si>
  <si>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</si>
  <si>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</si>
  <si>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</si>
  <si>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</si>
  <si>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</si>
  <si>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</si>
  <si>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</si>
  <si>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</si>
  <si>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</si>
  <si>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</si>
  <si>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</si>
  <si>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</si>
  <si>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</si>
  <si>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</si>
  <si>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</si>
  <si>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</si>
  <si>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</si>
  <si>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</si>
  <si>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</si>
  <si>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24/12/22 - VENCIMENTO 02/01/23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</si>
</sst>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205622</v>
      </c>
      <c r="C7" s="9">
        <f t="shared" si="0"/>
        <v>133177</v>
      </c>
      <c r="D7" s="9">
        <f t="shared" si="0"/>
        <v>143899</v>
      </c>
      <c r="E7" s="9">
        <f t="shared" si="0"/>
        <v>35030</v>
      </c>
      <c r="F7" s="9">
        <f t="shared" si="0"/>
        <v>112554</v>
      </c>
      <c r="G7" s="9">
        <f t="shared" si="0"/>
        <v>157430</v>
      </c>
      <c r="H7" s="9">
        <f t="shared" si="0"/>
        <v>18807</v>
      </c>
      <c r="I7" s="9">
        <f t="shared" si="0"/>
        <v>108247</v>
      </c>
      <c r="J7" s="9">
        <f t="shared" si="0"/>
        <v>110685</v>
      </c>
      <c r="K7" s="9">
        <f t="shared" si="0"/>
        <v>179648</v>
      </c>
      <c r="L7" s="9">
        <f t="shared" si="0"/>
        <v>139202</v>
      </c>
      <c r="M7" s="9">
        <f t="shared" si="0"/>
        <v>56643</v>
      </c>
      <c r="N7" s="9">
        <f t="shared" si="0"/>
        <v>36118</v>
      </c>
      <c r="O7" s="9">
        <f t="shared" si="0"/>
        <v>1437062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12903</v>
      </c>
      <c r="C8" s="11">
        <f t="shared" si="1"/>
        <v>12303</v>
      </c>
      <c r="D8" s="11">
        <f t="shared" si="1"/>
        <v>10823</v>
      </c>
      <c r="E8" s="11">
        <f t="shared" si="1"/>
        <v>2201</v>
      </c>
      <c r="F8" s="11">
        <f t="shared" si="1"/>
        <v>7550</v>
      </c>
      <c r="G8" s="11">
        <f t="shared" si="1"/>
        <v>9227</v>
      </c>
      <c r="H8" s="11">
        <f t="shared" si="1"/>
        <v>1631</v>
      </c>
      <c r="I8" s="11">
        <f t="shared" si="1"/>
        <v>10465</v>
      </c>
      <c r="J8" s="11">
        <f t="shared" si="1"/>
        <v>8862</v>
      </c>
      <c r="K8" s="11">
        <f t="shared" si="1"/>
        <v>9043</v>
      </c>
      <c r="L8" s="11">
        <f t="shared" si="1"/>
        <v>6387</v>
      </c>
      <c r="M8" s="11">
        <f t="shared" si="1"/>
        <v>3497</v>
      </c>
      <c r="N8" s="11">
        <f t="shared" si="1"/>
        <v>2869</v>
      </c>
      <c r="O8" s="11">
        <f t="shared" si="1"/>
        <v>97761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12903</v>
      </c>
      <c r="C9" s="11">
        <v>12303</v>
      </c>
      <c r="D9" s="11">
        <v>10823</v>
      </c>
      <c r="E9" s="11">
        <v>2201</v>
      </c>
      <c r="F9" s="11">
        <v>7550</v>
      </c>
      <c r="G9" s="11">
        <v>9227</v>
      </c>
      <c r="H9" s="11">
        <v>1631</v>
      </c>
      <c r="I9" s="11">
        <v>10465</v>
      </c>
      <c r="J9" s="11">
        <v>8862</v>
      </c>
      <c r="K9" s="11">
        <v>9031</v>
      </c>
      <c r="L9" s="11">
        <v>6387</v>
      </c>
      <c r="M9" s="11">
        <v>3494</v>
      </c>
      <c r="N9" s="11">
        <v>2868</v>
      </c>
      <c r="O9" s="11">
        <f>SUM(B9:N9)</f>
        <v>97745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12</v>
      </c>
      <c r="L10" s="13">
        <v>0</v>
      </c>
      <c r="M10" s="13">
        <v>3</v>
      </c>
      <c r="N10" s="13">
        <v>1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192719</v>
      </c>
      <c r="C11" s="13">
        <v>120874</v>
      </c>
      <c r="D11" s="13">
        <v>133076</v>
      </c>
      <c r="E11" s="13">
        <v>32829</v>
      </c>
      <c r="F11" s="13">
        <v>105004</v>
      </c>
      <c r="G11" s="13">
        <v>148203</v>
      </c>
      <c r="H11" s="13">
        <v>17176</v>
      </c>
      <c r="I11" s="13">
        <v>97782</v>
      </c>
      <c r="J11" s="13">
        <v>101823</v>
      </c>
      <c r="K11" s="13">
        <v>170605</v>
      </c>
      <c r="L11" s="13">
        <v>132815</v>
      </c>
      <c r="M11" s="13">
        <v>53146</v>
      </c>
      <c r="N11" s="13">
        <v>33249</v>
      </c>
      <c r="O11" s="11">
        <f>SUM(B11:N11)</f>
        <v>1339301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14984</v>
      </c>
      <c r="C12" s="13">
        <v>12115</v>
      </c>
      <c r="D12" s="13">
        <v>11390</v>
      </c>
      <c r="E12" s="13">
        <v>3717</v>
      </c>
      <c r="F12" s="13">
        <v>10955</v>
      </c>
      <c r="G12" s="13">
        <v>17149</v>
      </c>
      <c r="H12" s="13">
        <v>2086</v>
      </c>
      <c r="I12" s="13">
        <v>10857</v>
      </c>
      <c r="J12" s="13">
        <v>9209</v>
      </c>
      <c r="K12" s="13">
        <v>12475</v>
      </c>
      <c r="L12" s="13">
        <v>8788</v>
      </c>
      <c r="M12" s="13">
        <v>3233</v>
      </c>
      <c r="N12" s="13">
        <v>1570</v>
      </c>
      <c r="O12" s="11">
        <f>SUM(B12:N12)</f>
        <v>118528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177735</v>
      </c>
      <c r="C13" s="15">
        <f t="shared" si="2"/>
        <v>108759</v>
      </c>
      <c r="D13" s="15">
        <f t="shared" si="2"/>
        <v>121686</v>
      </c>
      <c r="E13" s="15">
        <f t="shared" si="2"/>
        <v>29112</v>
      </c>
      <c r="F13" s="15">
        <f t="shared" si="2"/>
        <v>94049</v>
      </c>
      <c r="G13" s="15">
        <f t="shared" si="2"/>
        <v>131054</v>
      </c>
      <c r="H13" s="15">
        <f t="shared" si="2"/>
        <v>15090</v>
      </c>
      <c r="I13" s="15">
        <f t="shared" si="2"/>
        <v>86925</v>
      </c>
      <c r="J13" s="15">
        <f t="shared" si="2"/>
        <v>92614</v>
      </c>
      <c r="K13" s="15">
        <f t="shared" si="2"/>
        <v>158130</v>
      </c>
      <c r="L13" s="15">
        <f t="shared" si="2"/>
        <v>124027</v>
      </c>
      <c r="M13" s="15">
        <f t="shared" si="2"/>
        <v>49913</v>
      </c>
      <c r="N13" s="15">
        <f t="shared" si="2"/>
        <v>31679</v>
      </c>
      <c r="O13" s="11">
        <f>SUM(B13:N13)</f>
        <v>1220773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1.344735909066632</v>
      </c>
      <c r="C18" s="19">
        <v>1.433616246155245</v>
      </c>
      <c r="D18" s="19">
        <v>1.408604373149789</v>
      </c>
      <c r="E18" s="19">
        <v>0.990493171615452</v>
      </c>
      <c r="F18" s="19">
        <v>1.494847562651162</v>
      </c>
      <c r="G18" s="19">
        <v>1.71150743085947</v>
      </c>
      <c r="H18" s="19">
        <v>2.052981659404446</v>
      </c>
      <c r="I18" s="19">
        <v>1.531120721680654</v>
      </c>
      <c r="J18" s="19">
        <v>1.425021038519122</v>
      </c>
      <c r="K18" s="19">
        <v>1.31342123024593</v>
      </c>
      <c r="L18" s="19">
        <v>1.359069046453279</v>
      </c>
      <c r="M18" s="19">
        <v>1.436615170290802</v>
      </c>
      <c r="N18" s="19">
        <v>1.266260270856927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921941.18</v>
      </c>
      <c r="C20" s="24">
        <f t="shared" si="3"/>
        <v>640587.6</v>
      </c>
      <c r="D20" s="24">
        <f t="shared" si="3"/>
        <v>591846.0800000001</v>
      </c>
      <c r="E20" s="24">
        <f t="shared" si="3"/>
        <v>177445.99000000002</v>
      </c>
      <c r="F20" s="24">
        <f t="shared" si="3"/>
        <v>561665.15</v>
      </c>
      <c r="G20" s="24">
        <f t="shared" si="3"/>
        <v>765413.5000000001</v>
      </c>
      <c r="H20" s="24">
        <f t="shared" si="3"/>
        <v>144547.44</v>
      </c>
      <c r="I20" s="24">
        <f t="shared" si="3"/>
        <v>577689.1699999999</v>
      </c>
      <c r="J20" s="24">
        <f t="shared" si="3"/>
        <v>528202.51</v>
      </c>
      <c r="K20" s="24">
        <f t="shared" si="3"/>
        <v>757555.4</v>
      </c>
      <c r="L20" s="24">
        <f t="shared" si="3"/>
        <v>696766.72</v>
      </c>
      <c r="M20" s="24">
        <f t="shared" si="3"/>
        <v>356054.21</v>
      </c>
      <c r="N20" s="24">
        <f t="shared" si="3"/>
        <v>176171.58000000002</v>
      </c>
      <c r="O20" s="24">
        <f>O21+O22+O23+O24+O25+O26+O27+O28+O29</f>
        <v>6895886.529999999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603788.44</v>
      </c>
      <c r="C21" s="28">
        <f t="shared" si="4"/>
        <v>403992.43</v>
      </c>
      <c r="D21" s="28">
        <f t="shared" si="4"/>
        <v>382828.9</v>
      </c>
      <c r="E21" s="28">
        <f t="shared" si="4"/>
        <v>159207.85</v>
      </c>
      <c r="F21" s="28">
        <f t="shared" si="4"/>
        <v>347071.51</v>
      </c>
      <c r="G21" s="28">
        <f t="shared" si="4"/>
        <v>399431.4</v>
      </c>
      <c r="H21" s="28">
        <f t="shared" si="4"/>
        <v>64066.05</v>
      </c>
      <c r="I21" s="28">
        <f t="shared" si="4"/>
        <v>326050.79</v>
      </c>
      <c r="J21" s="28">
        <f t="shared" si="4"/>
        <v>335331.28</v>
      </c>
      <c r="K21" s="28">
        <f t="shared" si="4"/>
        <v>514457.98</v>
      </c>
      <c r="L21" s="28">
        <f t="shared" si="4"/>
        <v>453895.96</v>
      </c>
      <c r="M21" s="28">
        <f t="shared" si="4"/>
        <v>213124.95</v>
      </c>
      <c r="N21" s="28">
        <f t="shared" si="4"/>
        <v>122754.25</v>
      </c>
      <c r="O21" s="28">
        <f aca="true" t="shared" si="5" ref="O21:O29">SUM(B21:N21)</f>
        <v>4326001.79</v>
      </c>
    </row>
    <row r="22" spans="1:23" ht="18.75" customHeight="1">
      <c r="A22" s="26" t="s">
        <v>33</v>
      </c>
      <c r="B22" s="28">
        <f>IF(B18&lt;&gt;0,ROUND((B18-1)*B21,2),0)</f>
        <v>208147.56</v>
      </c>
      <c r="C22" s="28">
        <f aca="true" t="shared" si="6" ref="C22:N22">IF(C18&lt;&gt;0,ROUND((C18-1)*C21,2),0)</f>
        <v>175177.68</v>
      </c>
      <c r="D22" s="28">
        <f t="shared" si="6"/>
        <v>156425.56</v>
      </c>
      <c r="E22" s="28">
        <f t="shared" si="6"/>
        <v>-1513.56</v>
      </c>
      <c r="F22" s="28">
        <f t="shared" si="6"/>
        <v>171747.49</v>
      </c>
      <c r="G22" s="28">
        <f t="shared" si="6"/>
        <v>284198.41</v>
      </c>
      <c r="H22" s="28">
        <f t="shared" si="6"/>
        <v>67460.38</v>
      </c>
      <c r="I22" s="28">
        <f t="shared" si="6"/>
        <v>173172.33</v>
      </c>
      <c r="J22" s="28">
        <f t="shared" si="6"/>
        <v>142522.85</v>
      </c>
      <c r="K22" s="28">
        <f t="shared" si="6"/>
        <v>161242.05</v>
      </c>
      <c r="L22" s="28">
        <f t="shared" si="6"/>
        <v>162979.99</v>
      </c>
      <c r="M22" s="28">
        <f t="shared" si="6"/>
        <v>93053.59</v>
      </c>
      <c r="N22" s="28">
        <f t="shared" si="6"/>
        <v>32684.58</v>
      </c>
      <c r="O22" s="28">
        <f t="shared" si="5"/>
        <v>1827298.9100000004</v>
      </c>
      <c r="W22" s="51"/>
    </row>
    <row r="23" spans="1:15" ht="18.75" customHeight="1">
      <c r="A23" s="26" t="s">
        <v>34</v>
      </c>
      <c r="B23" s="28">
        <v>44208.66</v>
      </c>
      <c r="C23" s="28">
        <v>32224.05</v>
      </c>
      <c r="D23" s="28">
        <v>22125.66</v>
      </c>
      <c r="E23" s="28">
        <v>8579.93</v>
      </c>
      <c r="F23" s="28">
        <v>22238.5</v>
      </c>
      <c r="G23" s="28">
        <v>36035.3</v>
      </c>
      <c r="H23" s="28">
        <v>4541.24</v>
      </c>
      <c r="I23" s="28">
        <v>31471.94</v>
      </c>
      <c r="J23" s="28">
        <v>26311.17</v>
      </c>
      <c r="K23" s="28">
        <v>36917.72</v>
      </c>
      <c r="L23" s="28">
        <v>35357.74</v>
      </c>
      <c r="M23" s="28">
        <v>18196.67</v>
      </c>
      <c r="N23" s="28">
        <v>9963.36</v>
      </c>
      <c r="O23" s="28">
        <f t="shared" si="5"/>
        <v>328171.94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-4111.98</v>
      </c>
      <c r="E25" s="28">
        <v>0</v>
      </c>
      <c r="F25" s="28">
        <v>-10042.77</v>
      </c>
      <c r="G25" s="28">
        <v>0</v>
      </c>
      <c r="H25" s="28">
        <v>-2104.18</v>
      </c>
      <c r="I25" s="28">
        <v>0</v>
      </c>
      <c r="J25" s="28">
        <v>-5811.51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-22070.440000000002</v>
      </c>
    </row>
    <row r="26" spans="1:26" ht="18.75" customHeight="1">
      <c r="A26" s="26" t="s">
        <v>68</v>
      </c>
      <c r="B26" s="28">
        <v>1315.63</v>
      </c>
      <c r="C26" s="28">
        <v>940.48</v>
      </c>
      <c r="D26" s="28">
        <v>857.11</v>
      </c>
      <c r="E26" s="28">
        <v>257.92</v>
      </c>
      <c r="F26" s="28">
        <v>815.43</v>
      </c>
      <c r="G26" s="28">
        <v>1104.61</v>
      </c>
      <c r="H26" s="28">
        <v>208.42</v>
      </c>
      <c r="I26" s="28">
        <v>818.04</v>
      </c>
      <c r="J26" s="28">
        <v>765.93</v>
      </c>
      <c r="K26" s="28">
        <v>1094.19</v>
      </c>
      <c r="L26" s="28">
        <v>1000.4</v>
      </c>
      <c r="M26" s="28">
        <v>500.2</v>
      </c>
      <c r="N26" s="28">
        <v>257.93</v>
      </c>
      <c r="O26" s="28">
        <f t="shared" si="5"/>
        <v>9936.29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954.64</v>
      </c>
      <c r="C27" s="28">
        <v>710.76</v>
      </c>
      <c r="D27" s="28">
        <v>623.38</v>
      </c>
      <c r="E27" s="28">
        <v>190.42</v>
      </c>
      <c r="F27" s="28">
        <v>627.33</v>
      </c>
      <c r="G27" s="28">
        <v>845.1</v>
      </c>
      <c r="H27" s="28">
        <v>156.5</v>
      </c>
      <c r="I27" s="28">
        <v>661.25</v>
      </c>
      <c r="J27" s="28">
        <v>618.19</v>
      </c>
      <c r="K27" s="28">
        <v>812.51</v>
      </c>
      <c r="L27" s="28">
        <v>721.24</v>
      </c>
      <c r="M27" s="28">
        <v>408.2</v>
      </c>
      <c r="N27" s="28">
        <v>213.89</v>
      </c>
      <c r="O27" s="28">
        <f t="shared" si="5"/>
        <v>7543.41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59622.05</v>
      </c>
      <c r="C29" s="28">
        <v>23751.77</v>
      </c>
      <c r="D29" s="28">
        <v>31077.21</v>
      </c>
      <c r="E29" s="28">
        <v>8905.18</v>
      </c>
      <c r="F29" s="28">
        <v>27185.6</v>
      </c>
      <c r="G29" s="28">
        <v>41675.02</v>
      </c>
      <c r="H29" s="28">
        <v>8416.59</v>
      </c>
      <c r="I29" s="28">
        <v>41749.33</v>
      </c>
      <c r="J29" s="28">
        <v>26440.1</v>
      </c>
      <c r="K29" s="28">
        <v>40927.97</v>
      </c>
      <c r="L29" s="28">
        <v>40745.52</v>
      </c>
      <c r="M29" s="28">
        <v>28850.74</v>
      </c>
      <c r="N29" s="28">
        <v>8468.36</v>
      </c>
      <c r="O29" s="28">
        <f t="shared" si="5"/>
        <v>387815.43999999994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-64088.939999999995</v>
      </c>
      <c r="C31" s="28">
        <f aca="true" t="shared" si="7" ref="C31:O31">+C32+C34+C47+C48+C49+C54-C55</f>
        <v>-59362.869999999995</v>
      </c>
      <c r="D31" s="28">
        <f t="shared" si="7"/>
        <v>-52387.299999999996</v>
      </c>
      <c r="E31" s="28">
        <f t="shared" si="7"/>
        <v>-11118.57</v>
      </c>
      <c r="F31" s="28">
        <f t="shared" si="7"/>
        <v>-37754.31</v>
      </c>
      <c r="G31" s="28">
        <f t="shared" si="7"/>
        <v>-46741.12</v>
      </c>
      <c r="H31" s="28">
        <f t="shared" si="7"/>
        <v>-8335.33</v>
      </c>
      <c r="I31" s="28">
        <f t="shared" si="7"/>
        <v>-50594.8</v>
      </c>
      <c r="J31" s="28">
        <f t="shared" si="7"/>
        <v>-43251.86</v>
      </c>
      <c r="K31" s="28">
        <f t="shared" si="7"/>
        <v>-45820.78</v>
      </c>
      <c r="L31" s="28">
        <f t="shared" si="7"/>
        <v>-33665.659999999996</v>
      </c>
      <c r="M31" s="28">
        <f t="shared" si="7"/>
        <v>-18155.03</v>
      </c>
      <c r="N31" s="28">
        <f t="shared" si="7"/>
        <v>-14053.37</v>
      </c>
      <c r="O31" s="28">
        <f t="shared" si="7"/>
        <v>-485329.93999999994</v>
      </c>
    </row>
    <row r="32" spans="1:15" ht="18.75" customHeight="1">
      <c r="A32" s="26" t="s">
        <v>38</v>
      </c>
      <c r="B32" s="29">
        <f>+B33</f>
        <v>-56773.2</v>
      </c>
      <c r="C32" s="29">
        <f>+C33</f>
        <v>-54133.2</v>
      </c>
      <c r="D32" s="29">
        <f aca="true" t="shared" si="8" ref="D32:O32">+D33</f>
        <v>-47621.2</v>
      </c>
      <c r="E32" s="29">
        <f t="shared" si="8"/>
        <v>-9684.4</v>
      </c>
      <c r="F32" s="29">
        <f t="shared" si="8"/>
        <v>-33220</v>
      </c>
      <c r="G32" s="29">
        <f t="shared" si="8"/>
        <v>-40598.8</v>
      </c>
      <c r="H32" s="29">
        <f t="shared" si="8"/>
        <v>-7176.4</v>
      </c>
      <c r="I32" s="29">
        <f t="shared" si="8"/>
        <v>-46046</v>
      </c>
      <c r="J32" s="29">
        <f t="shared" si="8"/>
        <v>-38992.8</v>
      </c>
      <c r="K32" s="29">
        <f t="shared" si="8"/>
        <v>-39736.4</v>
      </c>
      <c r="L32" s="29">
        <f t="shared" si="8"/>
        <v>-28102.8</v>
      </c>
      <c r="M32" s="29">
        <f t="shared" si="8"/>
        <v>-15373.6</v>
      </c>
      <c r="N32" s="29">
        <f t="shared" si="8"/>
        <v>-12619.2</v>
      </c>
      <c r="O32" s="29">
        <f t="shared" si="8"/>
        <v>-430077.99999999994</v>
      </c>
    </row>
    <row r="33" spans="1:26" ht="18.75" customHeight="1">
      <c r="A33" s="27" t="s">
        <v>39</v>
      </c>
      <c r="B33" s="16">
        <f>ROUND((-B9)*$G$3,2)</f>
        <v>-56773.2</v>
      </c>
      <c r="C33" s="16">
        <f aca="true" t="shared" si="9" ref="C33:N33">ROUND((-C9)*$G$3,2)</f>
        <v>-54133.2</v>
      </c>
      <c r="D33" s="16">
        <f t="shared" si="9"/>
        <v>-47621.2</v>
      </c>
      <c r="E33" s="16">
        <f t="shared" si="9"/>
        <v>-9684.4</v>
      </c>
      <c r="F33" s="16">
        <f t="shared" si="9"/>
        <v>-33220</v>
      </c>
      <c r="G33" s="16">
        <f t="shared" si="9"/>
        <v>-40598.8</v>
      </c>
      <c r="H33" s="16">
        <f t="shared" si="9"/>
        <v>-7176.4</v>
      </c>
      <c r="I33" s="16">
        <f t="shared" si="9"/>
        <v>-46046</v>
      </c>
      <c r="J33" s="16">
        <f t="shared" si="9"/>
        <v>-38992.8</v>
      </c>
      <c r="K33" s="16">
        <f t="shared" si="9"/>
        <v>-39736.4</v>
      </c>
      <c r="L33" s="16">
        <f t="shared" si="9"/>
        <v>-28102.8</v>
      </c>
      <c r="M33" s="16">
        <f t="shared" si="9"/>
        <v>-15373.6</v>
      </c>
      <c r="N33" s="16">
        <f t="shared" si="9"/>
        <v>-12619.2</v>
      </c>
      <c r="O33" s="30">
        <f aca="true" t="shared" si="10" ref="O33:O55">SUM(B33:N33)</f>
        <v>-430077.99999999994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-7315.74</v>
      </c>
      <c r="C34" s="29">
        <f aca="true" t="shared" si="11" ref="C34:O34">SUM(C35:C45)</f>
        <v>-5229.67</v>
      </c>
      <c r="D34" s="29">
        <f t="shared" si="11"/>
        <v>-4766.1</v>
      </c>
      <c r="E34" s="29">
        <f t="shared" si="11"/>
        <v>-1434.17</v>
      </c>
      <c r="F34" s="29">
        <f t="shared" si="11"/>
        <v>-4534.31</v>
      </c>
      <c r="G34" s="29">
        <f t="shared" si="11"/>
        <v>-6142.32</v>
      </c>
      <c r="H34" s="29">
        <f t="shared" si="11"/>
        <v>-1158.93</v>
      </c>
      <c r="I34" s="29">
        <f t="shared" si="11"/>
        <v>-4548.8</v>
      </c>
      <c r="J34" s="29">
        <f t="shared" si="11"/>
        <v>-4259.06</v>
      </c>
      <c r="K34" s="29">
        <f t="shared" si="11"/>
        <v>-6084.38</v>
      </c>
      <c r="L34" s="29">
        <f t="shared" si="11"/>
        <v>-5562.86</v>
      </c>
      <c r="M34" s="29">
        <f t="shared" si="11"/>
        <v>-2781.43</v>
      </c>
      <c r="N34" s="29">
        <f t="shared" si="11"/>
        <v>-1434.17</v>
      </c>
      <c r="O34" s="29">
        <f t="shared" si="11"/>
        <v>-55251.939999999995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-7315.74</v>
      </c>
      <c r="C43" s="31">
        <v>-5229.67</v>
      </c>
      <c r="D43" s="31">
        <v>-4766.1</v>
      </c>
      <c r="E43" s="31">
        <v>-1434.17</v>
      </c>
      <c r="F43" s="31">
        <v>-4534.31</v>
      </c>
      <c r="G43" s="31">
        <v>-6142.32</v>
      </c>
      <c r="H43" s="31">
        <v>-1158.93</v>
      </c>
      <c r="I43" s="31">
        <v>-4548.8</v>
      </c>
      <c r="J43" s="31">
        <v>-4259.06</v>
      </c>
      <c r="K43" s="31">
        <v>-6084.38</v>
      </c>
      <c r="L43" s="31">
        <v>-5562.86</v>
      </c>
      <c r="M43" s="31">
        <v>-2781.43</v>
      </c>
      <c r="N43" s="31">
        <v>-1434.17</v>
      </c>
      <c r="O43" s="31">
        <f>SUM(B43:N43)</f>
        <v>-55251.939999999995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-62838.4</v>
      </c>
      <c r="C50" s="33">
        <v>-56113.05</v>
      </c>
      <c r="D50" s="33">
        <v>-44386.83</v>
      </c>
      <c r="E50" s="33">
        <v>-17883.6</v>
      </c>
      <c r="F50" s="33">
        <v>-52022.01</v>
      </c>
      <c r="G50" s="33">
        <v>-78837.38</v>
      </c>
      <c r="H50" s="33">
        <v>-15099.09</v>
      </c>
      <c r="I50" s="33">
        <v>-53754.09</v>
      </c>
      <c r="J50" s="33">
        <v>-41746.24</v>
      </c>
      <c r="K50" s="33">
        <v>-49764.02</v>
      </c>
      <c r="L50" s="33">
        <v>-41415.21</v>
      </c>
      <c r="M50" s="33">
        <v>-18675.75</v>
      </c>
      <c r="N50" s="33">
        <v>-7289.82</v>
      </c>
      <c r="O50" s="31">
        <f t="shared" si="10"/>
        <v>-539825.4900000001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62838.4</v>
      </c>
      <c r="C51" s="33">
        <v>56113.05</v>
      </c>
      <c r="D51" s="33">
        <v>44386.83</v>
      </c>
      <c r="E51" s="33">
        <v>17883.6</v>
      </c>
      <c r="F51" s="33">
        <v>52022.01</v>
      </c>
      <c r="G51" s="33">
        <v>78837.38</v>
      </c>
      <c r="H51" s="33">
        <v>15099.09</v>
      </c>
      <c r="I51" s="33">
        <v>53754.09</v>
      </c>
      <c r="J51" s="33">
        <v>41746.24</v>
      </c>
      <c r="K51" s="33">
        <v>49764.02</v>
      </c>
      <c r="L51" s="33">
        <v>41415.21</v>
      </c>
      <c r="M51" s="33">
        <v>18675.75</v>
      </c>
      <c r="N51" s="33">
        <v>7289.82</v>
      </c>
      <c r="O51" s="31">
        <f t="shared" si="10"/>
        <v>539825.4900000001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857852.2400000001</v>
      </c>
      <c r="C53" s="34">
        <f aca="true" t="shared" si="13" ref="C53:N53">+C20+C31</f>
        <v>581224.73</v>
      </c>
      <c r="D53" s="34">
        <f t="shared" si="13"/>
        <v>539458.78</v>
      </c>
      <c r="E53" s="34">
        <f t="shared" si="13"/>
        <v>166327.42</v>
      </c>
      <c r="F53" s="34">
        <f t="shared" si="13"/>
        <v>523910.84</v>
      </c>
      <c r="G53" s="34">
        <f t="shared" si="13"/>
        <v>718672.3800000001</v>
      </c>
      <c r="H53" s="34">
        <f t="shared" si="13"/>
        <v>136212.11000000002</v>
      </c>
      <c r="I53" s="34">
        <f t="shared" si="13"/>
        <v>527094.3699999999</v>
      </c>
      <c r="J53" s="34">
        <f t="shared" si="13"/>
        <v>484950.65</v>
      </c>
      <c r="K53" s="34">
        <f t="shared" si="13"/>
        <v>711734.62</v>
      </c>
      <c r="L53" s="34">
        <f t="shared" si="13"/>
        <v>663101.0599999999</v>
      </c>
      <c r="M53" s="34">
        <f t="shared" si="13"/>
        <v>337899.18000000005</v>
      </c>
      <c r="N53" s="34">
        <f t="shared" si="13"/>
        <v>162118.21000000002</v>
      </c>
      <c r="O53" s="34">
        <f>SUM(B53:N53)</f>
        <v>6410556.59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857852.24</v>
      </c>
      <c r="C59" s="42">
        <f t="shared" si="14"/>
        <v>581224.73</v>
      </c>
      <c r="D59" s="42">
        <f t="shared" si="14"/>
        <v>539458.78</v>
      </c>
      <c r="E59" s="42">
        <f t="shared" si="14"/>
        <v>166327.42</v>
      </c>
      <c r="F59" s="42">
        <f t="shared" si="14"/>
        <v>523910.85</v>
      </c>
      <c r="G59" s="42">
        <f t="shared" si="14"/>
        <v>718672.37</v>
      </c>
      <c r="H59" s="42">
        <f t="shared" si="14"/>
        <v>136212.1</v>
      </c>
      <c r="I59" s="42">
        <f t="shared" si="14"/>
        <v>527094.37</v>
      </c>
      <c r="J59" s="42">
        <f t="shared" si="14"/>
        <v>484950.64</v>
      </c>
      <c r="K59" s="42">
        <f t="shared" si="14"/>
        <v>711734.62</v>
      </c>
      <c r="L59" s="42">
        <f t="shared" si="14"/>
        <v>663101.06</v>
      </c>
      <c r="M59" s="42">
        <f t="shared" si="14"/>
        <v>337899.18</v>
      </c>
      <c r="N59" s="42">
        <f t="shared" si="14"/>
        <v>162118.21</v>
      </c>
      <c r="O59" s="34">
        <f t="shared" si="14"/>
        <v>6410556.569999999</v>
      </c>
      <c r="Q59"/>
    </row>
    <row r="60" spans="1:18" ht="18.75" customHeight="1">
      <c r="A60" s="26" t="s">
        <v>54</v>
      </c>
      <c r="B60" s="42">
        <v>710179.66</v>
      </c>
      <c r="C60" s="42">
        <v>425132.31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1135311.97</v>
      </c>
      <c r="P60"/>
      <c r="Q60"/>
      <c r="R60" s="41"/>
    </row>
    <row r="61" spans="1:16" ht="18.75" customHeight="1">
      <c r="A61" s="26" t="s">
        <v>55</v>
      </c>
      <c r="B61" s="42">
        <v>147672.58</v>
      </c>
      <c r="C61" s="42">
        <v>156092.42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303765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539458.78</v>
      </c>
      <c r="E62" s="43">
        <v>0</v>
      </c>
      <c r="F62" s="43">
        <v>0</v>
      </c>
      <c r="G62" s="43">
        <v>0</v>
      </c>
      <c r="H62" s="42">
        <v>136212.1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675670.88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166327.42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166327.42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523910.85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523910.85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718672.37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718672.37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527094.37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527094.37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484950.64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484950.64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711734.62</v>
      </c>
      <c r="L68" s="29">
        <v>663101.06</v>
      </c>
      <c r="M68" s="43">
        <v>0</v>
      </c>
      <c r="N68" s="43">
        <v>0</v>
      </c>
      <c r="O68" s="34">
        <f t="shared" si="15"/>
        <v>1374835.6800000002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337899.18</v>
      </c>
      <c r="N69" s="43">
        <v>0</v>
      </c>
      <c r="O69" s="34">
        <f t="shared" si="15"/>
        <v>337899.18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162118.21</v>
      </c>
      <c r="O70" s="46">
        <f t="shared" si="15"/>
        <v>162118.21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2023-01-17T14:14:12Z</dcterms:modified>
  <cp:category/>
  <cp:version/>
  <cp:contentType/>
  <cp:contentStatus/>
</cp:coreProperties>
</file>