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<sst xmlns="http://schemas.openxmlformats.org/spreadsheetml/2006/main" count="89" uniqueCount="86">
  <si>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</si>
  <si>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</si>
  <si>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</si>
  <si>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</si>
  <si>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</si>
  <si>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</si>
  <si>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</si>
  <si>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</si>
  <si>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</si>
  <si>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</si>
  <si>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</si>
  <si>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</si>
  <si>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</si>
  <si>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</si>
  <si>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</si>
  <si>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</si>
  <si>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</si>
  <si>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</si>
  <si>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</si>
  <si>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</si>
  <si>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</si>
  <si>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</si>
  <si>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</si>
  <si>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</si>
  <si>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</si>
  <si>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</si>
  <si>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</si>
  <si>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</si>
  <si>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</si>
  <si>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</si>
  <si>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</si>
  <si>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</si>
  <si>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</si>
  <si>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</si>
  <si>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</si>
  <si>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</si>
  <si>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</si>
  <si>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</si>
  <si>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</si>
  <si>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</si>
  <si>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</si>
  <si>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</si>
  <si>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</si>
  <si>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</si>
  <si>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</si>
  <si>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</si>
  <si>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</si>
  <si>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</si>
  <si>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</si>
  <si>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</si>
  <si>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</si>
  <si>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</si>
  <si>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</si>
  <si>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</si>
  <si>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</si>
  <si>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</si>
  <si>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</si>
  <si>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</si>
  <si>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</si>
  <si>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</si>
  <si>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</si>
  <si>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</si>
  <si>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</si>
  <si>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</si>
  <si>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</si>
  <si>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</si>
  <si>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</si>
  <si>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</si>
  <si>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</si>
  <si>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</si>
  <si>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</si>
  <si>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</si>
  <si>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</si>
  <si>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</si>
  <si>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</si>
  <si>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</si>
  <si>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</si>
  <si>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</si>
  <si>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</si>
  <si>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</si>
  <si>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</si>
  <si>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</si>
  <si>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</si>
  <si>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22/12/22 - VENCIMENTO 29/12/22</t>
  </si>
  <si>
    <t>5.3. Revisão de Remuneração pelo Transporte Coletivo (1)</t>
  </si>
  <si>
    <t xml:space="preserve">           (1) Revisões de remuneração do ARLA período de abr/20 a set/21 e nov/22; da rede da madadrugada, nov/22, e dos equipamentos embarcados, set/21 a nov22.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</si>
</sst>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5" fillId="0" borderId="0" xfId="0" applyNumberFormat="1" applyFont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361120</v>
      </c>
      <c r="C7" s="9">
        <f t="shared" si="0"/>
        <v>251111</v>
      </c>
      <c r="D7" s="9">
        <f t="shared" si="0"/>
        <v>254860</v>
      </c>
      <c r="E7" s="9">
        <f t="shared" si="0"/>
        <v>64669</v>
      </c>
      <c r="F7" s="9">
        <f t="shared" si="0"/>
        <v>212509</v>
      </c>
      <c r="G7" s="9">
        <f t="shared" si="0"/>
        <v>330447</v>
      </c>
      <c r="H7" s="9">
        <f t="shared" si="0"/>
        <v>37852</v>
      </c>
      <c r="I7" s="9">
        <f t="shared" si="0"/>
        <v>244795</v>
      </c>
      <c r="J7" s="9">
        <f t="shared" si="0"/>
        <v>207400</v>
      </c>
      <c r="K7" s="9">
        <f t="shared" si="0"/>
        <v>330230</v>
      </c>
      <c r="L7" s="9">
        <f t="shared" si="0"/>
        <v>253952</v>
      </c>
      <c r="M7" s="9">
        <f t="shared" si="0"/>
        <v>121266</v>
      </c>
      <c r="N7" s="9">
        <f t="shared" si="0"/>
        <v>79695</v>
      </c>
      <c r="O7" s="9">
        <f t="shared" si="0"/>
        <v>2749906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15454</v>
      </c>
      <c r="C8" s="11">
        <f t="shared" si="1"/>
        <v>15421</v>
      </c>
      <c r="D8" s="11">
        <f t="shared" si="1"/>
        <v>12950</v>
      </c>
      <c r="E8" s="11">
        <f t="shared" si="1"/>
        <v>3012</v>
      </c>
      <c r="F8" s="11">
        <f t="shared" si="1"/>
        <v>9805</v>
      </c>
      <c r="G8" s="11">
        <f t="shared" si="1"/>
        <v>13790</v>
      </c>
      <c r="H8" s="11">
        <f t="shared" si="1"/>
        <v>2353</v>
      </c>
      <c r="I8" s="11">
        <f t="shared" si="1"/>
        <v>17148</v>
      </c>
      <c r="J8" s="11">
        <f t="shared" si="1"/>
        <v>11776</v>
      </c>
      <c r="K8" s="11">
        <f t="shared" si="1"/>
        <v>10386</v>
      </c>
      <c r="L8" s="11">
        <f t="shared" si="1"/>
        <v>8565</v>
      </c>
      <c r="M8" s="11">
        <f t="shared" si="1"/>
        <v>6192</v>
      </c>
      <c r="N8" s="11">
        <f t="shared" si="1"/>
        <v>5050</v>
      </c>
      <c r="O8" s="11">
        <f t="shared" si="1"/>
        <v>131902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15454</v>
      </c>
      <c r="C9" s="11">
        <v>15421</v>
      </c>
      <c r="D9" s="11">
        <v>12950</v>
      </c>
      <c r="E9" s="11">
        <v>3012</v>
      </c>
      <c r="F9" s="11">
        <v>9805</v>
      </c>
      <c r="G9" s="11">
        <v>13790</v>
      </c>
      <c r="H9" s="11">
        <v>2353</v>
      </c>
      <c r="I9" s="11">
        <v>17147</v>
      </c>
      <c r="J9" s="11">
        <v>11776</v>
      </c>
      <c r="K9" s="11">
        <v>10376</v>
      </c>
      <c r="L9" s="11">
        <v>8565</v>
      </c>
      <c r="M9" s="11">
        <v>6189</v>
      </c>
      <c r="N9" s="11">
        <v>5043</v>
      </c>
      <c r="O9" s="11">
        <f>SUM(B9:N9)</f>
        <v>131881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10</v>
      </c>
      <c r="L10" s="13">
        <v>0</v>
      </c>
      <c r="M10" s="13">
        <v>3</v>
      </c>
      <c r="N10" s="13">
        <v>7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345666</v>
      </c>
      <c r="C11" s="13">
        <v>235690</v>
      </c>
      <c r="D11" s="13">
        <v>241910</v>
      </c>
      <c r="E11" s="13">
        <v>61657</v>
      </c>
      <c r="F11" s="13">
        <v>202704</v>
      </c>
      <c r="G11" s="13">
        <v>316657</v>
      </c>
      <c r="H11" s="13">
        <v>35499</v>
      </c>
      <c r="I11" s="13">
        <v>227647</v>
      </c>
      <c r="J11" s="13">
        <v>195624</v>
      </c>
      <c r="K11" s="13">
        <v>319844</v>
      </c>
      <c r="L11" s="13">
        <v>245387</v>
      </c>
      <c r="M11" s="13">
        <v>115074</v>
      </c>
      <c r="N11" s="13">
        <v>74645</v>
      </c>
      <c r="O11" s="11">
        <f>SUM(B11:N11)</f>
        <v>2618004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24369</v>
      </c>
      <c r="C12" s="13">
        <v>22106</v>
      </c>
      <c r="D12" s="13">
        <v>18110</v>
      </c>
      <c r="E12" s="13">
        <v>6812</v>
      </c>
      <c r="F12" s="13">
        <v>18849</v>
      </c>
      <c r="G12" s="13">
        <v>32123</v>
      </c>
      <c r="H12" s="13">
        <v>3773</v>
      </c>
      <c r="I12" s="13">
        <v>22212</v>
      </c>
      <c r="J12" s="13">
        <v>16600</v>
      </c>
      <c r="K12" s="13">
        <v>21353</v>
      </c>
      <c r="L12" s="13">
        <v>15960</v>
      </c>
      <c r="M12" s="13">
        <v>5820</v>
      </c>
      <c r="N12" s="13">
        <v>3324</v>
      </c>
      <c r="O12" s="11">
        <f>SUM(B12:N12)</f>
        <v>211411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321297</v>
      </c>
      <c r="C13" s="15">
        <f t="shared" si="2"/>
        <v>213584</v>
      </c>
      <c r="D13" s="15">
        <f t="shared" si="2"/>
        <v>223800</v>
      </c>
      <c r="E13" s="15">
        <f t="shared" si="2"/>
        <v>54845</v>
      </c>
      <c r="F13" s="15">
        <f t="shared" si="2"/>
        <v>183855</v>
      </c>
      <c r="G13" s="15">
        <f t="shared" si="2"/>
        <v>284534</v>
      </c>
      <c r="H13" s="15">
        <f t="shared" si="2"/>
        <v>31726</v>
      </c>
      <c r="I13" s="15">
        <f t="shared" si="2"/>
        <v>205435</v>
      </c>
      <c r="J13" s="15">
        <f t="shared" si="2"/>
        <v>179024</v>
      </c>
      <c r="K13" s="15">
        <f t="shared" si="2"/>
        <v>298491</v>
      </c>
      <c r="L13" s="15">
        <f t="shared" si="2"/>
        <v>229427</v>
      </c>
      <c r="M13" s="15">
        <f t="shared" si="2"/>
        <v>109254</v>
      </c>
      <c r="N13" s="15">
        <f t="shared" si="2"/>
        <v>71321</v>
      </c>
      <c r="O13" s="11">
        <f>SUM(B13:N13)</f>
        <v>2406593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1.231697870323171</v>
      </c>
      <c r="C18" s="19">
        <v>1.295920077961991</v>
      </c>
      <c r="D18" s="19">
        <v>1.286179215417391</v>
      </c>
      <c r="E18" s="19">
        <v>0.896845582823546</v>
      </c>
      <c r="F18" s="19">
        <v>1.382414106165649</v>
      </c>
      <c r="G18" s="19">
        <v>1.524337627054111</v>
      </c>
      <c r="H18" s="19">
        <v>1.73081067791111</v>
      </c>
      <c r="I18" s="19">
        <v>1.339198253021614</v>
      </c>
      <c r="J18" s="19">
        <v>1.373065555487407</v>
      </c>
      <c r="K18" s="19">
        <v>1.173082351418744</v>
      </c>
      <c r="L18" s="19">
        <v>1.237474688656503</v>
      </c>
      <c r="M18" s="19">
        <v>1.268790409381147</v>
      </c>
      <c r="N18" s="19">
        <v>1.111893933567648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1440414.26</v>
      </c>
      <c r="C20" s="24">
        <f t="shared" si="3"/>
        <v>1063366.17</v>
      </c>
      <c r="D20" s="24">
        <f t="shared" si="3"/>
        <v>934963.6700000002</v>
      </c>
      <c r="E20" s="24">
        <f t="shared" si="3"/>
        <v>287516.79000000004</v>
      </c>
      <c r="F20" s="24">
        <f t="shared" si="3"/>
        <v>962798.5499999999</v>
      </c>
      <c r="G20" s="24">
        <f t="shared" si="3"/>
        <v>1379925.33</v>
      </c>
      <c r="H20" s="24">
        <f t="shared" si="3"/>
        <v>238039.17</v>
      </c>
      <c r="I20" s="24">
        <f t="shared" si="3"/>
        <v>1082371.27</v>
      </c>
      <c r="J20" s="24">
        <f t="shared" si="3"/>
        <v>927352.72</v>
      </c>
      <c r="K20" s="24">
        <f t="shared" si="3"/>
        <v>1213552.3800000001</v>
      </c>
      <c r="L20" s="24">
        <f t="shared" si="3"/>
        <v>1126452.9999999998</v>
      </c>
      <c r="M20" s="24">
        <f t="shared" si="3"/>
        <v>637496.04</v>
      </c>
      <c r="N20" s="24">
        <f t="shared" si="3"/>
        <v>328388.26000000007</v>
      </c>
      <c r="O20" s="24">
        <f>O21+O22+O23+O24+O25+O26+O27+O28+O29</f>
        <v>11622637.610000003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1060392.77</v>
      </c>
      <c r="C21" s="28">
        <f t="shared" si="4"/>
        <v>761745.22</v>
      </c>
      <c r="D21" s="28">
        <f t="shared" si="4"/>
        <v>678029.54</v>
      </c>
      <c r="E21" s="28">
        <f t="shared" si="4"/>
        <v>293914.14</v>
      </c>
      <c r="F21" s="28">
        <f t="shared" si="4"/>
        <v>655292.75</v>
      </c>
      <c r="G21" s="28">
        <f t="shared" si="4"/>
        <v>838410.13</v>
      </c>
      <c r="H21" s="28">
        <f t="shared" si="4"/>
        <v>128942.84</v>
      </c>
      <c r="I21" s="28">
        <f t="shared" si="4"/>
        <v>737347.02</v>
      </c>
      <c r="J21" s="28">
        <f t="shared" si="4"/>
        <v>628339.04</v>
      </c>
      <c r="K21" s="28">
        <f t="shared" si="4"/>
        <v>945679.65</v>
      </c>
      <c r="L21" s="28">
        <f t="shared" si="4"/>
        <v>828061.29</v>
      </c>
      <c r="M21" s="28">
        <f t="shared" si="4"/>
        <v>456275.45</v>
      </c>
      <c r="N21" s="28">
        <f t="shared" si="4"/>
        <v>270859.4</v>
      </c>
      <c r="O21" s="28">
        <f aca="true" t="shared" si="5" ref="O21:O29">SUM(B21:N21)</f>
        <v>8283289.240000001</v>
      </c>
    </row>
    <row r="22" spans="1:23" ht="18.75" customHeight="1">
      <c r="A22" s="26" t="s">
        <v>33</v>
      </c>
      <c r="B22" s="28">
        <f>IF(B18&lt;&gt;0,ROUND((B18-1)*B21,2),0)</f>
        <v>245690.75</v>
      </c>
      <c r="C22" s="28">
        <f aca="true" t="shared" si="6" ref="C22:N22">IF(C18&lt;&gt;0,ROUND((C18-1)*C21,2),0)</f>
        <v>225415.7</v>
      </c>
      <c r="D22" s="28">
        <f t="shared" si="6"/>
        <v>194037.96</v>
      </c>
      <c r="E22" s="28">
        <f t="shared" si="6"/>
        <v>-30318.54</v>
      </c>
      <c r="F22" s="28">
        <f t="shared" si="6"/>
        <v>250593.19</v>
      </c>
      <c r="G22" s="28">
        <f t="shared" si="6"/>
        <v>439609.98</v>
      </c>
      <c r="H22" s="28">
        <f t="shared" si="6"/>
        <v>94232.8</v>
      </c>
      <c r="I22" s="28">
        <f t="shared" si="6"/>
        <v>250106.82</v>
      </c>
      <c r="J22" s="28">
        <f t="shared" si="6"/>
        <v>234411.65</v>
      </c>
      <c r="K22" s="28">
        <f t="shared" si="6"/>
        <v>163680.46</v>
      </c>
      <c r="L22" s="28">
        <f t="shared" si="6"/>
        <v>196643.6</v>
      </c>
      <c r="M22" s="28">
        <f t="shared" si="6"/>
        <v>122642.46</v>
      </c>
      <c r="N22" s="28">
        <f t="shared" si="6"/>
        <v>30307.52</v>
      </c>
      <c r="O22" s="28">
        <f t="shared" si="5"/>
        <v>2417054.35</v>
      </c>
      <c r="W22" s="51"/>
    </row>
    <row r="23" spans="1:15" ht="18.75" customHeight="1">
      <c r="A23" s="26" t="s">
        <v>34</v>
      </c>
      <c r="B23" s="28">
        <v>68755.66</v>
      </c>
      <c r="C23" s="28">
        <v>47129.04</v>
      </c>
      <c r="D23" s="28">
        <v>32570.89</v>
      </c>
      <c r="E23" s="28">
        <v>12785.9</v>
      </c>
      <c r="F23" s="28">
        <v>36377.91</v>
      </c>
      <c r="G23" s="28">
        <v>56201.12</v>
      </c>
      <c r="H23" s="28">
        <v>6409.82</v>
      </c>
      <c r="I23" s="28">
        <v>47915.51</v>
      </c>
      <c r="J23" s="28">
        <v>40615.62</v>
      </c>
      <c r="K23" s="28">
        <v>59418.75</v>
      </c>
      <c r="L23" s="28">
        <v>57355.76</v>
      </c>
      <c r="M23" s="28">
        <v>26917.37</v>
      </c>
      <c r="N23" s="28">
        <v>16451.95</v>
      </c>
      <c r="O23" s="28">
        <f t="shared" si="5"/>
        <v>508905.30000000005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67</v>
      </c>
      <c r="B26" s="28">
        <v>1094.19</v>
      </c>
      <c r="C26" s="28">
        <v>823.25</v>
      </c>
      <c r="D26" s="28">
        <v>716.43</v>
      </c>
      <c r="E26" s="28">
        <v>221.44</v>
      </c>
      <c r="F26" s="28">
        <v>742.48</v>
      </c>
      <c r="G26" s="28">
        <v>1060.32</v>
      </c>
      <c r="H26" s="28">
        <v>182.36</v>
      </c>
      <c r="I26" s="28">
        <v>825.85</v>
      </c>
      <c r="J26" s="28">
        <v>713.83</v>
      </c>
      <c r="K26" s="28">
        <v>930.06</v>
      </c>
      <c r="L26" s="28">
        <v>859.72</v>
      </c>
      <c r="M26" s="28">
        <v>481.96</v>
      </c>
      <c r="N26" s="28">
        <v>257.94</v>
      </c>
      <c r="O26" s="28">
        <f t="shared" si="5"/>
        <v>8909.83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619.49</v>
      </c>
      <c r="K27" s="28">
        <v>812.51</v>
      </c>
      <c r="L27" s="28">
        <v>721.24</v>
      </c>
      <c r="M27" s="28">
        <v>408.2</v>
      </c>
      <c r="N27" s="28">
        <v>213.88</v>
      </c>
      <c r="O27" s="28">
        <f t="shared" si="5"/>
        <v>7544.7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109457.32999999999</v>
      </c>
      <c r="C31" s="28">
        <f aca="true" t="shared" si="7" ref="C31:O31">+C32+C34+C47+C48+C49+C54-C55</f>
        <v>34975.630000000005</v>
      </c>
      <c r="D31" s="28">
        <f t="shared" si="7"/>
        <v>-5757.120000000003</v>
      </c>
      <c r="E31" s="28">
        <f t="shared" si="7"/>
        <v>10676.86</v>
      </c>
      <c r="F31" s="28">
        <f t="shared" si="7"/>
        <v>35816.280000000006</v>
      </c>
      <c r="G31" s="28">
        <f t="shared" si="7"/>
        <v>114133.59000000001</v>
      </c>
      <c r="H31" s="28">
        <f t="shared" si="7"/>
        <v>-9853.34</v>
      </c>
      <c r="I31" s="28">
        <f t="shared" si="7"/>
        <v>-2079.779999999999</v>
      </c>
      <c r="J31" s="28">
        <f t="shared" si="7"/>
        <v>-30787.780000000002</v>
      </c>
      <c r="K31" s="28">
        <f t="shared" si="7"/>
        <v>84944.87</v>
      </c>
      <c r="L31" s="28">
        <f t="shared" si="7"/>
        <v>129071.64</v>
      </c>
      <c r="M31" s="28">
        <f t="shared" si="7"/>
        <v>17676.860000000004</v>
      </c>
      <c r="N31" s="28">
        <f t="shared" si="7"/>
        <v>169603.37</v>
      </c>
      <c r="O31" s="28">
        <f t="shared" si="7"/>
        <v>657878.4099999999</v>
      </c>
    </row>
    <row r="32" spans="1:15" ht="18.75" customHeight="1">
      <c r="A32" s="26" t="s">
        <v>38</v>
      </c>
      <c r="B32" s="29">
        <f>+B33</f>
        <v>-67997.6</v>
      </c>
      <c r="C32" s="29">
        <f>+C33</f>
        <v>-67852.4</v>
      </c>
      <c r="D32" s="29">
        <f aca="true" t="shared" si="8" ref="D32:O32">+D33</f>
        <v>-56980</v>
      </c>
      <c r="E32" s="29">
        <f t="shared" si="8"/>
        <v>-13252.8</v>
      </c>
      <c r="F32" s="29">
        <f t="shared" si="8"/>
        <v>-43142</v>
      </c>
      <c r="G32" s="29">
        <f t="shared" si="8"/>
        <v>-60676</v>
      </c>
      <c r="H32" s="29">
        <f t="shared" si="8"/>
        <v>-10353.2</v>
      </c>
      <c r="I32" s="29">
        <f t="shared" si="8"/>
        <v>-75446.8</v>
      </c>
      <c r="J32" s="29">
        <f t="shared" si="8"/>
        <v>-51814.4</v>
      </c>
      <c r="K32" s="29">
        <f t="shared" si="8"/>
        <v>-45654.4</v>
      </c>
      <c r="L32" s="29">
        <f t="shared" si="8"/>
        <v>-37686</v>
      </c>
      <c r="M32" s="29">
        <f t="shared" si="8"/>
        <v>-27231.6</v>
      </c>
      <c r="N32" s="29">
        <f t="shared" si="8"/>
        <v>-22189.2</v>
      </c>
      <c r="O32" s="29">
        <f t="shared" si="8"/>
        <v>-580276.4</v>
      </c>
    </row>
    <row r="33" spans="1:26" ht="18.75" customHeight="1">
      <c r="A33" s="27" t="s">
        <v>39</v>
      </c>
      <c r="B33" s="16">
        <f>ROUND((-B9)*$G$3,2)</f>
        <v>-67997.6</v>
      </c>
      <c r="C33" s="16">
        <f aca="true" t="shared" si="9" ref="C33:N33">ROUND((-C9)*$G$3,2)</f>
        <v>-67852.4</v>
      </c>
      <c r="D33" s="16">
        <f t="shared" si="9"/>
        <v>-56980</v>
      </c>
      <c r="E33" s="16">
        <f t="shared" si="9"/>
        <v>-13252.8</v>
      </c>
      <c r="F33" s="16">
        <f t="shared" si="9"/>
        <v>-43142</v>
      </c>
      <c r="G33" s="16">
        <f t="shared" si="9"/>
        <v>-60676</v>
      </c>
      <c r="H33" s="16">
        <f t="shared" si="9"/>
        <v>-10353.2</v>
      </c>
      <c r="I33" s="16">
        <f t="shared" si="9"/>
        <v>-75446.8</v>
      </c>
      <c r="J33" s="16">
        <f t="shared" si="9"/>
        <v>-51814.4</v>
      </c>
      <c r="K33" s="16">
        <f t="shared" si="9"/>
        <v>-45654.4</v>
      </c>
      <c r="L33" s="16">
        <f t="shared" si="9"/>
        <v>-37686</v>
      </c>
      <c r="M33" s="16">
        <f t="shared" si="9"/>
        <v>-27231.6</v>
      </c>
      <c r="N33" s="16">
        <f t="shared" si="9"/>
        <v>-22189.2</v>
      </c>
      <c r="O33" s="30">
        <f aca="true" t="shared" si="10" ref="O33:O55">SUM(B33:N33)</f>
        <v>-580276.4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-6084.38</v>
      </c>
      <c r="C34" s="29">
        <f aca="true" t="shared" si="11" ref="C34:O34">SUM(C35:C45)</f>
        <v>-4577.77</v>
      </c>
      <c r="D34" s="29">
        <f t="shared" si="11"/>
        <v>-3983.82</v>
      </c>
      <c r="E34" s="29">
        <f t="shared" si="11"/>
        <v>-1231.36</v>
      </c>
      <c r="F34" s="29">
        <f t="shared" si="11"/>
        <v>-4128.68</v>
      </c>
      <c r="G34" s="29">
        <f t="shared" si="11"/>
        <v>-5896.05</v>
      </c>
      <c r="H34" s="29">
        <f t="shared" si="11"/>
        <v>-1014.06</v>
      </c>
      <c r="I34" s="29">
        <f t="shared" si="11"/>
        <v>-4592.26</v>
      </c>
      <c r="J34" s="29">
        <f t="shared" si="11"/>
        <v>-3969.33</v>
      </c>
      <c r="K34" s="29">
        <f t="shared" si="11"/>
        <v>-5171.72</v>
      </c>
      <c r="L34" s="29">
        <f t="shared" si="11"/>
        <v>-4780.58</v>
      </c>
      <c r="M34" s="29">
        <f t="shared" si="11"/>
        <v>-2680.02</v>
      </c>
      <c r="N34" s="29">
        <f t="shared" si="11"/>
        <v>6759.339999999999</v>
      </c>
      <c r="O34" s="29">
        <f t="shared" si="11"/>
        <v>-41350.69000000001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-6084.38</v>
      </c>
      <c r="C43" s="31">
        <v>-4577.77</v>
      </c>
      <c r="D43" s="31">
        <v>-3983.82</v>
      </c>
      <c r="E43" s="31">
        <v>-1231.36</v>
      </c>
      <c r="F43" s="31">
        <v>-4128.68</v>
      </c>
      <c r="G43" s="31">
        <v>-5896.05</v>
      </c>
      <c r="H43" s="31">
        <v>-1014.06</v>
      </c>
      <c r="I43" s="31">
        <v>-4592.26</v>
      </c>
      <c r="J43" s="31">
        <v>-3969.33</v>
      </c>
      <c r="K43" s="31">
        <v>-5171.72</v>
      </c>
      <c r="L43" s="31">
        <v>-4780.58</v>
      </c>
      <c r="M43" s="31">
        <v>-2680.02</v>
      </c>
      <c r="N43" s="31">
        <v>-1434.18</v>
      </c>
      <c r="O43" s="31">
        <f>SUM(B43:N43)</f>
        <v>-49544.21000000001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13125.98</v>
      </c>
      <c r="O44" s="31">
        <f t="shared" si="10"/>
        <v>13125.98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-4932.46</v>
      </c>
      <c r="O45" s="31">
        <f t="shared" si="10"/>
        <v>-4932.46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33">
        <v>183539.31</v>
      </c>
      <c r="C47" s="33">
        <v>107405.8</v>
      </c>
      <c r="D47" s="33">
        <v>55206.7</v>
      </c>
      <c r="E47" s="33">
        <v>25161.02</v>
      </c>
      <c r="F47" s="33">
        <v>83086.96</v>
      </c>
      <c r="G47" s="33">
        <v>180705.64</v>
      </c>
      <c r="H47" s="33">
        <v>1513.92</v>
      </c>
      <c r="I47" s="33">
        <v>77959.28</v>
      </c>
      <c r="J47" s="33">
        <v>24995.95</v>
      </c>
      <c r="K47" s="33">
        <v>135770.99</v>
      </c>
      <c r="L47" s="33">
        <v>171538.22</v>
      </c>
      <c r="M47" s="33">
        <v>47588.48</v>
      </c>
      <c r="N47" s="33">
        <v>185033.22999999998</v>
      </c>
      <c r="O47" s="31">
        <f t="shared" si="10"/>
        <v>1279505.5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-93177.31</v>
      </c>
      <c r="C50" s="33">
        <v>-91521.05</v>
      </c>
      <c r="D50" s="33">
        <v>-64228.93</v>
      </c>
      <c r="E50" s="33">
        <v>-29348.14</v>
      </c>
      <c r="F50" s="33">
        <v>-82986.49</v>
      </c>
      <c r="G50" s="33">
        <v>-130091.73</v>
      </c>
      <c r="H50" s="33">
        <v>-22888.15</v>
      </c>
      <c r="I50" s="33">
        <v>-94423.21</v>
      </c>
      <c r="J50" s="33">
        <v>-72107.08</v>
      </c>
      <c r="K50" s="33">
        <v>-75822.37</v>
      </c>
      <c r="L50" s="33">
        <v>-68232.19</v>
      </c>
      <c r="M50" s="33">
        <v>-29211.16</v>
      </c>
      <c r="N50" s="33">
        <v>-13343.53</v>
      </c>
      <c r="O50" s="31">
        <f t="shared" si="10"/>
        <v>-867381.34</v>
      </c>
      <c r="P50" s="58"/>
      <c r="Q50" s="74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93177.31</v>
      </c>
      <c r="C51" s="33">
        <v>91521.05</v>
      </c>
      <c r="D51" s="33">
        <v>64228.93</v>
      </c>
      <c r="E51" s="33">
        <v>29348.14</v>
      </c>
      <c r="F51" s="33">
        <v>82986.49</v>
      </c>
      <c r="G51" s="33">
        <v>130091.73</v>
      </c>
      <c r="H51" s="33">
        <v>22888.15</v>
      </c>
      <c r="I51" s="33">
        <v>94423.21</v>
      </c>
      <c r="J51" s="33">
        <v>72107.08</v>
      </c>
      <c r="K51" s="33">
        <v>75822.37</v>
      </c>
      <c r="L51" s="33">
        <v>68232.19</v>
      </c>
      <c r="M51" s="33">
        <v>29211.16</v>
      </c>
      <c r="N51" s="33">
        <v>13343.53</v>
      </c>
      <c r="O51" s="31">
        <f t="shared" si="10"/>
        <v>867381.34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1549871.59</v>
      </c>
      <c r="C53" s="34">
        <f aca="true" t="shared" si="13" ref="C53:N53">+C20+C31</f>
        <v>1098341.7999999998</v>
      </c>
      <c r="D53" s="34">
        <f t="shared" si="13"/>
        <v>929206.5500000002</v>
      </c>
      <c r="E53" s="34">
        <f t="shared" si="13"/>
        <v>298193.65</v>
      </c>
      <c r="F53" s="34">
        <f t="shared" si="13"/>
        <v>998614.83</v>
      </c>
      <c r="G53" s="34">
        <f t="shared" si="13"/>
        <v>1494058.9200000002</v>
      </c>
      <c r="H53" s="34">
        <f t="shared" si="13"/>
        <v>228185.83000000002</v>
      </c>
      <c r="I53" s="34">
        <f t="shared" si="13"/>
        <v>1080291.49</v>
      </c>
      <c r="J53" s="34">
        <f t="shared" si="13"/>
        <v>896564.94</v>
      </c>
      <c r="K53" s="34">
        <f t="shared" si="13"/>
        <v>1298497.25</v>
      </c>
      <c r="L53" s="34">
        <f t="shared" si="13"/>
        <v>1255524.6399999997</v>
      </c>
      <c r="M53" s="34">
        <f t="shared" si="13"/>
        <v>655172.9</v>
      </c>
      <c r="N53" s="34">
        <f t="shared" si="13"/>
        <v>497991.63000000006</v>
      </c>
      <c r="O53" s="34">
        <f>SUM(B53:N53)</f>
        <v>12280516.02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1549871.5799999998</v>
      </c>
      <c r="C59" s="42">
        <f t="shared" si="14"/>
        <v>1098341.7999999998</v>
      </c>
      <c r="D59" s="42">
        <f t="shared" si="14"/>
        <v>929206.56</v>
      </c>
      <c r="E59" s="42">
        <f t="shared" si="14"/>
        <v>298193.65</v>
      </c>
      <c r="F59" s="42">
        <f t="shared" si="14"/>
        <v>998614.83</v>
      </c>
      <c r="G59" s="42">
        <f t="shared" si="14"/>
        <v>1494058.92</v>
      </c>
      <c r="H59" s="42">
        <f t="shared" si="14"/>
        <v>228185.83</v>
      </c>
      <c r="I59" s="42">
        <f t="shared" si="14"/>
        <v>1080291.49</v>
      </c>
      <c r="J59" s="42">
        <f t="shared" si="14"/>
        <v>896564.94</v>
      </c>
      <c r="K59" s="42">
        <f t="shared" si="14"/>
        <v>1298497.25</v>
      </c>
      <c r="L59" s="42">
        <f t="shared" si="14"/>
        <v>1255524.63</v>
      </c>
      <c r="M59" s="42">
        <f t="shared" si="14"/>
        <v>655172.91</v>
      </c>
      <c r="N59" s="42">
        <f t="shared" si="14"/>
        <v>497991.63</v>
      </c>
      <c r="O59" s="34">
        <f t="shared" si="14"/>
        <v>12280516.020000001</v>
      </c>
      <c r="Q59"/>
    </row>
    <row r="60" spans="1:18" ht="18.75" customHeight="1">
      <c r="A60" s="26" t="s">
        <v>53</v>
      </c>
      <c r="B60" s="42">
        <v>1274175.42</v>
      </c>
      <c r="C60" s="42">
        <v>797456.58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2071632</v>
      </c>
      <c r="P60"/>
      <c r="Q60"/>
      <c r="R60" s="41"/>
    </row>
    <row r="61" spans="1:16" ht="18.75" customHeight="1">
      <c r="A61" s="26" t="s">
        <v>54</v>
      </c>
      <c r="B61" s="42">
        <v>275696.16</v>
      </c>
      <c r="C61" s="42">
        <v>300885.22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576581.3799999999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929206.56</v>
      </c>
      <c r="E62" s="43">
        <v>0</v>
      </c>
      <c r="F62" s="43">
        <v>0</v>
      </c>
      <c r="G62" s="43">
        <v>0</v>
      </c>
      <c r="H62" s="42">
        <v>228185.83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1157392.3900000001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298193.65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298193.65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998614.83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998614.83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1494058.92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1494058.92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1080291.49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1080291.49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896564.94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896564.94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1298497.25</v>
      </c>
      <c r="L68" s="29">
        <v>1255524.63</v>
      </c>
      <c r="M68" s="43">
        <v>0</v>
      </c>
      <c r="N68" s="43">
        <v>0</v>
      </c>
      <c r="O68" s="34">
        <f t="shared" si="15"/>
        <v>2554021.88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655172.91</v>
      </c>
      <c r="N69" s="43">
        <v>0</v>
      </c>
      <c r="O69" s="34">
        <f t="shared" si="15"/>
        <v>655172.91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497991.63</v>
      </c>
      <c r="O70" s="46">
        <f t="shared" si="15"/>
        <v>497991.63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73"/>
    </row>
    <row r="75" ht="13.5">
      <c r="N75" s="7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2023-01-17T14:08:48Z</dcterms:modified>
  <cp:category/>
  <cp:version/>
  <cp:contentType/>
  <cp:contentStatus/>
</cp:coreProperties>
</file>