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<sst xmlns="http://schemas.openxmlformats.org/spreadsheetml/2006/main" count="88" uniqueCount="85">
  <si>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</si>
  <si>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</si>
  <si>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</si>
  <si>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</si>
  <si>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</si>
  <si>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</si>
  <si>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</si>
  <si>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</si>
  <si>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</si>
  <si>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</si>
  <si>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</si>
  <si>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</si>
  <si>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</si>
  <si>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</si>
  <si>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</si>
  <si>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</si>
  <si>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</si>
  <si>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</si>
  <si>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</si>
  <si>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</si>
  <si>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</si>
  <si>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</si>
  <si>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</si>
  <si>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</si>
  <si>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</si>
  <si>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</si>
  <si>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</si>
  <si>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</si>
  <si>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</si>
  <si>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</si>
  <si>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</si>
  <si>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</si>
  <si>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</si>
  <si>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</si>
  <si>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</si>
  <si>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</si>
  <si>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</si>
  <si>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</si>
  <si>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</si>
  <si>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</si>
  <si>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</si>
  <si>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</si>
  <si>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</si>
  <si>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</si>
  <si>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</si>
  <si>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</si>
  <si>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</si>
  <si>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</si>
  <si>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</si>
  <si>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</si>
  <si>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</si>
  <si>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</si>
  <si>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</si>
  <si>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</si>
  <si>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</si>
  <si>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</si>
  <si>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</si>
  <si>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</si>
  <si>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</si>
  <si>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</si>
  <si>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</si>
  <si>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</si>
  <si>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</si>
  <si>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</si>
  <si>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</si>
  <si>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</si>
  <si>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</si>
  <si>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</si>
  <si>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</si>
  <si>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</si>
  <si>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</si>
  <si>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</si>
  <si>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</si>
  <si>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</si>
  <si>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</si>
  <si>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</si>
  <si>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</si>
  <si>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</si>
  <si>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</si>
  <si>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</si>
  <si>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</si>
  <si>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</si>
  <si>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</si>
  <si>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</si>
  <si>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21/12/22 - VENCIMENTO 28/12/22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</si>
</sst>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368703</v>
      </c>
      <c r="C7" s="9">
        <f t="shared" si="0"/>
        <v>256472</v>
      </c>
      <c r="D7" s="9">
        <f t="shared" si="0"/>
        <v>266127</v>
      </c>
      <c r="E7" s="9">
        <f t="shared" si="0"/>
        <v>67068</v>
      </c>
      <c r="F7" s="9">
        <f t="shared" si="0"/>
        <v>224229</v>
      </c>
      <c r="G7" s="9">
        <f t="shared" si="0"/>
        <v>345048</v>
      </c>
      <c r="H7" s="9">
        <f t="shared" si="0"/>
        <v>39370</v>
      </c>
      <c r="I7" s="9">
        <f t="shared" si="0"/>
        <v>269770</v>
      </c>
      <c r="J7" s="9">
        <f t="shared" si="0"/>
        <v>211590</v>
      </c>
      <c r="K7" s="9">
        <f t="shared" si="0"/>
        <v>334755</v>
      </c>
      <c r="L7" s="9">
        <f t="shared" si="0"/>
        <v>254602</v>
      </c>
      <c r="M7" s="9">
        <f t="shared" si="0"/>
        <v>121705</v>
      </c>
      <c r="N7" s="9">
        <f t="shared" si="0"/>
        <v>80441</v>
      </c>
      <c r="O7" s="9">
        <f t="shared" si="0"/>
        <v>2839880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14959</v>
      </c>
      <c r="C8" s="11">
        <f t="shared" si="1"/>
        <v>15447</v>
      </c>
      <c r="D8" s="11">
        <f t="shared" si="1"/>
        <v>13037</v>
      </c>
      <c r="E8" s="11">
        <f t="shared" si="1"/>
        <v>2973</v>
      </c>
      <c r="F8" s="11">
        <f t="shared" si="1"/>
        <v>9686</v>
      </c>
      <c r="G8" s="11">
        <f t="shared" si="1"/>
        <v>13167</v>
      </c>
      <c r="H8" s="11">
        <f t="shared" si="1"/>
        <v>2424</v>
      </c>
      <c r="I8" s="11">
        <f t="shared" si="1"/>
        <v>18378</v>
      </c>
      <c r="J8" s="11">
        <f t="shared" si="1"/>
        <v>11807</v>
      </c>
      <c r="K8" s="11">
        <f t="shared" si="1"/>
        <v>10192</v>
      </c>
      <c r="L8" s="11">
        <f t="shared" si="1"/>
        <v>8480</v>
      </c>
      <c r="M8" s="11">
        <f t="shared" si="1"/>
        <v>6040</v>
      </c>
      <c r="N8" s="11">
        <f t="shared" si="1"/>
        <v>5054</v>
      </c>
      <c r="O8" s="11">
        <f t="shared" si="1"/>
        <v>131644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14959</v>
      </c>
      <c r="C9" s="11">
        <v>15447</v>
      </c>
      <c r="D9" s="11">
        <v>13037</v>
      </c>
      <c r="E9" s="11">
        <v>2973</v>
      </c>
      <c r="F9" s="11">
        <v>9686</v>
      </c>
      <c r="G9" s="11">
        <v>13167</v>
      </c>
      <c r="H9" s="11">
        <v>2424</v>
      </c>
      <c r="I9" s="11">
        <v>18374</v>
      </c>
      <c r="J9" s="11">
        <v>11807</v>
      </c>
      <c r="K9" s="11">
        <v>10164</v>
      </c>
      <c r="L9" s="11">
        <v>8480</v>
      </c>
      <c r="M9" s="11">
        <v>6032</v>
      </c>
      <c r="N9" s="11">
        <v>5039</v>
      </c>
      <c r="O9" s="11">
        <f>SUM(B9:N9)</f>
        <v>131589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28</v>
      </c>
      <c r="L10" s="13">
        <v>0</v>
      </c>
      <c r="M10" s="13">
        <v>8</v>
      </c>
      <c r="N10" s="13">
        <v>15</v>
      </c>
      <c r="O10" s="11">
        <f>SUM(B10:N10)</f>
        <v>55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353744</v>
      </c>
      <c r="C11" s="13">
        <v>241025</v>
      </c>
      <c r="D11" s="13">
        <v>253090</v>
      </c>
      <c r="E11" s="13">
        <v>64095</v>
      </c>
      <c r="F11" s="13">
        <v>214543</v>
      </c>
      <c r="G11" s="13">
        <v>331881</v>
      </c>
      <c r="H11" s="13">
        <v>36946</v>
      </c>
      <c r="I11" s="13">
        <v>251392</v>
      </c>
      <c r="J11" s="13">
        <v>199783</v>
      </c>
      <c r="K11" s="13">
        <v>324563</v>
      </c>
      <c r="L11" s="13">
        <v>246122</v>
      </c>
      <c r="M11" s="13">
        <v>115665</v>
      </c>
      <c r="N11" s="13">
        <v>75387</v>
      </c>
      <c r="O11" s="11">
        <f>SUM(B11:N11)</f>
        <v>2708236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24987</v>
      </c>
      <c r="C12" s="13">
        <v>22853</v>
      </c>
      <c r="D12" s="13">
        <v>20046</v>
      </c>
      <c r="E12" s="13">
        <v>7175</v>
      </c>
      <c r="F12" s="13">
        <v>20922</v>
      </c>
      <c r="G12" s="13">
        <v>34679</v>
      </c>
      <c r="H12" s="13">
        <v>4034</v>
      </c>
      <c r="I12" s="13">
        <v>24852</v>
      </c>
      <c r="J12" s="13">
        <v>16576</v>
      </c>
      <c r="K12" s="13">
        <v>21390</v>
      </c>
      <c r="L12" s="13">
        <v>15966</v>
      </c>
      <c r="M12" s="13">
        <v>5859</v>
      </c>
      <c r="N12" s="13">
        <v>3331</v>
      </c>
      <c r="O12" s="11">
        <f>SUM(B12:N12)</f>
        <v>222670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328757</v>
      </c>
      <c r="C13" s="15">
        <f t="shared" si="2"/>
        <v>218172</v>
      </c>
      <c r="D13" s="15">
        <f t="shared" si="2"/>
        <v>233044</v>
      </c>
      <c r="E13" s="15">
        <f t="shared" si="2"/>
        <v>56920</v>
      </c>
      <c r="F13" s="15">
        <f t="shared" si="2"/>
        <v>193621</v>
      </c>
      <c r="G13" s="15">
        <f t="shared" si="2"/>
        <v>297202</v>
      </c>
      <c r="H13" s="15">
        <f t="shared" si="2"/>
        <v>32912</v>
      </c>
      <c r="I13" s="15">
        <f t="shared" si="2"/>
        <v>226540</v>
      </c>
      <c r="J13" s="15">
        <f t="shared" si="2"/>
        <v>183207</v>
      </c>
      <c r="K13" s="15">
        <f t="shared" si="2"/>
        <v>303173</v>
      </c>
      <c r="L13" s="15">
        <f t="shared" si="2"/>
        <v>230156</v>
      </c>
      <c r="M13" s="15">
        <f t="shared" si="2"/>
        <v>109806</v>
      </c>
      <c r="N13" s="15">
        <f t="shared" si="2"/>
        <v>72056</v>
      </c>
      <c r="O13" s="11">
        <f>SUM(B13:N13)</f>
        <v>2485566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1.207724642951196</v>
      </c>
      <c r="C18" s="19">
        <v>1.269591964584139</v>
      </c>
      <c r="D18" s="19">
        <v>1.23765899552985</v>
      </c>
      <c r="E18" s="19">
        <v>0.868418545881199</v>
      </c>
      <c r="F18" s="19">
        <v>1.323453984969933</v>
      </c>
      <c r="G18" s="19">
        <v>1.473102082725094</v>
      </c>
      <c r="H18" s="19">
        <v>1.68440551851488</v>
      </c>
      <c r="I18" s="19">
        <v>1.234293322667853</v>
      </c>
      <c r="J18" s="19">
        <v>1.351685558133993</v>
      </c>
      <c r="K18" s="19">
        <v>1.156782189684846</v>
      </c>
      <c r="L18" s="19">
        <v>1.232302555107415</v>
      </c>
      <c r="M18" s="19">
        <v>1.266101608538645</v>
      </c>
      <c r="N18" s="19">
        <v>1.103663860915498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1441769.1800000002</v>
      </c>
      <c r="C20" s="24">
        <f t="shared" si="3"/>
        <v>1064525.6</v>
      </c>
      <c r="D20" s="24">
        <f t="shared" si="3"/>
        <v>938207.53</v>
      </c>
      <c r="E20" s="24">
        <f t="shared" si="3"/>
        <v>288577.24999999994</v>
      </c>
      <c r="F20" s="24">
        <f t="shared" si="3"/>
        <v>971614.48</v>
      </c>
      <c r="G20" s="24">
        <f t="shared" si="3"/>
        <v>1391271.3699999999</v>
      </c>
      <c r="H20" s="24">
        <f t="shared" si="3"/>
        <v>240828.72</v>
      </c>
      <c r="I20" s="24">
        <f t="shared" si="3"/>
        <v>1097596.02</v>
      </c>
      <c r="J20" s="24">
        <f t="shared" si="3"/>
        <v>931287.9700000001</v>
      </c>
      <c r="K20" s="24">
        <f t="shared" si="3"/>
        <v>1212980.31</v>
      </c>
      <c r="L20" s="24">
        <f t="shared" si="3"/>
        <v>1124523.0099999998</v>
      </c>
      <c r="M20" s="24">
        <f t="shared" si="3"/>
        <v>638405</v>
      </c>
      <c r="N20" s="24">
        <f t="shared" si="3"/>
        <v>328905.09</v>
      </c>
      <c r="O20" s="24">
        <f>O21+O22+O23+O24+O25+O26+O27+O28+O29</f>
        <v>11670491.53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1082659.49</v>
      </c>
      <c r="C21" s="28">
        <f t="shared" si="4"/>
        <v>778007.81</v>
      </c>
      <c r="D21" s="28">
        <f t="shared" si="4"/>
        <v>708004.27</v>
      </c>
      <c r="E21" s="28">
        <f t="shared" si="4"/>
        <v>304817.35</v>
      </c>
      <c r="F21" s="28">
        <f t="shared" si="4"/>
        <v>691432.54</v>
      </c>
      <c r="G21" s="28">
        <f t="shared" si="4"/>
        <v>875455.79</v>
      </c>
      <c r="H21" s="28">
        <f t="shared" si="4"/>
        <v>134113.91</v>
      </c>
      <c r="I21" s="28">
        <f t="shared" si="4"/>
        <v>812574.22</v>
      </c>
      <c r="J21" s="28">
        <f t="shared" si="4"/>
        <v>641033.06</v>
      </c>
      <c r="K21" s="28">
        <f t="shared" si="4"/>
        <v>958637.89</v>
      </c>
      <c r="L21" s="28">
        <f t="shared" si="4"/>
        <v>830180.74</v>
      </c>
      <c r="M21" s="28">
        <f t="shared" si="4"/>
        <v>457927.23</v>
      </c>
      <c r="N21" s="28">
        <f t="shared" si="4"/>
        <v>273394.83</v>
      </c>
      <c r="O21" s="28">
        <f aca="true" t="shared" si="5" ref="O21:O29">SUM(B21:N21)</f>
        <v>8548239.129999999</v>
      </c>
    </row>
    <row r="22" spans="1:23" ht="18.75" customHeight="1">
      <c r="A22" s="26" t="s">
        <v>33</v>
      </c>
      <c r="B22" s="28">
        <f>IF(B18&lt;&gt;0,ROUND((B18-1)*B21,2),0)</f>
        <v>224895.06</v>
      </c>
      <c r="C22" s="28">
        <f aca="true" t="shared" si="6" ref="C22:N22">IF(C18&lt;&gt;0,ROUND((C18-1)*C21,2),0)</f>
        <v>209744.65</v>
      </c>
      <c r="D22" s="28">
        <f t="shared" si="6"/>
        <v>168263.58</v>
      </c>
      <c r="E22" s="28">
        <f t="shared" si="6"/>
        <v>-40108.31</v>
      </c>
      <c r="F22" s="28">
        <f t="shared" si="6"/>
        <v>223646.61</v>
      </c>
      <c r="G22" s="28">
        <f t="shared" si="6"/>
        <v>414179.96</v>
      </c>
      <c r="H22" s="28">
        <f t="shared" si="6"/>
        <v>91788.3</v>
      </c>
      <c r="I22" s="28">
        <f t="shared" si="6"/>
        <v>190380.71</v>
      </c>
      <c r="J22" s="28">
        <f t="shared" si="6"/>
        <v>225442.07</v>
      </c>
      <c r="K22" s="28">
        <f t="shared" si="6"/>
        <v>150297.35</v>
      </c>
      <c r="L22" s="28">
        <f t="shared" si="6"/>
        <v>192853.11</v>
      </c>
      <c r="M22" s="28">
        <f t="shared" si="6"/>
        <v>121855.17</v>
      </c>
      <c r="N22" s="28">
        <f t="shared" si="6"/>
        <v>28341.16</v>
      </c>
      <c r="O22" s="28">
        <f t="shared" si="5"/>
        <v>2201579.4200000004</v>
      </c>
      <c r="W22" s="51"/>
    </row>
    <row r="23" spans="1:15" ht="18.75" customHeight="1">
      <c r="A23" s="26" t="s">
        <v>34</v>
      </c>
      <c r="B23" s="28">
        <v>68644.76</v>
      </c>
      <c r="C23" s="28">
        <v>47699.54</v>
      </c>
      <c r="D23" s="28">
        <v>31617</v>
      </c>
      <c r="E23" s="28">
        <v>12732.92</v>
      </c>
      <c r="F23" s="28">
        <v>36000.63</v>
      </c>
      <c r="G23" s="28">
        <v>55928.91</v>
      </c>
      <c r="H23" s="28">
        <v>6472.8</v>
      </c>
      <c r="I23" s="28">
        <v>47633.98</v>
      </c>
      <c r="J23" s="28">
        <v>40829.04</v>
      </c>
      <c r="K23" s="28">
        <v>59279.37</v>
      </c>
      <c r="L23" s="28">
        <v>57102.02</v>
      </c>
      <c r="M23" s="28">
        <v>26964.44</v>
      </c>
      <c r="N23" s="28">
        <v>16402.33</v>
      </c>
      <c r="O23" s="28">
        <f t="shared" si="5"/>
        <v>507307.74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68</v>
      </c>
      <c r="B26" s="28">
        <v>1088.98</v>
      </c>
      <c r="C26" s="28">
        <v>820.64</v>
      </c>
      <c r="D26" s="28">
        <v>713.83</v>
      </c>
      <c r="E26" s="28">
        <v>221.44</v>
      </c>
      <c r="F26" s="28">
        <v>742.48</v>
      </c>
      <c r="G26" s="28">
        <v>1062.93</v>
      </c>
      <c r="H26" s="28">
        <v>182.36</v>
      </c>
      <c r="I26" s="28">
        <v>831.06</v>
      </c>
      <c r="J26" s="28">
        <v>711.22</v>
      </c>
      <c r="K26" s="28">
        <v>922.24</v>
      </c>
      <c r="L26" s="28">
        <v>854.51</v>
      </c>
      <c r="M26" s="28">
        <v>479.36</v>
      </c>
      <c r="N26" s="28">
        <v>255.32</v>
      </c>
      <c r="O26" s="28">
        <f t="shared" si="5"/>
        <v>8886.369999999999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661.23</v>
      </c>
      <c r="J27" s="28">
        <v>619.49</v>
      </c>
      <c r="K27" s="28">
        <v>812.51</v>
      </c>
      <c r="L27" s="28">
        <v>721.24</v>
      </c>
      <c r="M27" s="28">
        <v>408.2</v>
      </c>
      <c r="N27" s="28">
        <v>213.88</v>
      </c>
      <c r="O27" s="28">
        <f t="shared" si="5"/>
        <v>7544.68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-71875</v>
      </c>
      <c r="C31" s="28">
        <f aca="true" t="shared" si="7" ref="C31:O31">+C32+C34+C47+C48+C49+C54-C55</f>
        <v>-72530.08</v>
      </c>
      <c r="D31" s="28">
        <f t="shared" si="7"/>
        <v>-61332.130000000005</v>
      </c>
      <c r="E31" s="28">
        <f t="shared" si="7"/>
        <v>-14312.560000000001</v>
      </c>
      <c r="F31" s="28">
        <f t="shared" si="7"/>
        <v>-46747.08</v>
      </c>
      <c r="G31" s="28">
        <f t="shared" si="7"/>
        <v>-63845.340000000004</v>
      </c>
      <c r="H31" s="28">
        <f t="shared" si="7"/>
        <v>-11679.66</v>
      </c>
      <c r="I31" s="28">
        <f t="shared" si="7"/>
        <v>-85466.83</v>
      </c>
      <c r="J31" s="28">
        <f t="shared" si="7"/>
        <v>-55905.64</v>
      </c>
      <c r="K31" s="28">
        <f t="shared" si="7"/>
        <v>-49849.86</v>
      </c>
      <c r="L31" s="28">
        <f t="shared" si="7"/>
        <v>-42063.61</v>
      </c>
      <c r="M31" s="28">
        <f t="shared" si="7"/>
        <v>-29206.34</v>
      </c>
      <c r="N31" s="28">
        <f t="shared" si="7"/>
        <v>-23591.3</v>
      </c>
      <c r="O31" s="28">
        <f t="shared" si="7"/>
        <v>-628405.4299999999</v>
      </c>
    </row>
    <row r="32" spans="1:15" ht="18.75" customHeight="1">
      <c r="A32" s="26" t="s">
        <v>38</v>
      </c>
      <c r="B32" s="29">
        <f>+B33</f>
        <v>-65819.6</v>
      </c>
      <c r="C32" s="29">
        <f>+C33</f>
        <v>-67966.8</v>
      </c>
      <c r="D32" s="29">
        <f aca="true" t="shared" si="8" ref="D32:O32">+D33</f>
        <v>-57362.8</v>
      </c>
      <c r="E32" s="29">
        <f t="shared" si="8"/>
        <v>-13081.2</v>
      </c>
      <c r="F32" s="29">
        <f t="shared" si="8"/>
        <v>-42618.4</v>
      </c>
      <c r="G32" s="29">
        <f t="shared" si="8"/>
        <v>-57934.8</v>
      </c>
      <c r="H32" s="29">
        <f t="shared" si="8"/>
        <v>-10665.6</v>
      </c>
      <c r="I32" s="29">
        <f t="shared" si="8"/>
        <v>-80845.6</v>
      </c>
      <c r="J32" s="29">
        <f t="shared" si="8"/>
        <v>-51950.8</v>
      </c>
      <c r="K32" s="29">
        <f t="shared" si="8"/>
        <v>-44721.6</v>
      </c>
      <c r="L32" s="29">
        <f t="shared" si="8"/>
        <v>-37312</v>
      </c>
      <c r="M32" s="29">
        <f t="shared" si="8"/>
        <v>-26540.8</v>
      </c>
      <c r="N32" s="29">
        <f t="shared" si="8"/>
        <v>-22171.6</v>
      </c>
      <c r="O32" s="29">
        <f t="shared" si="8"/>
        <v>-578991.6</v>
      </c>
    </row>
    <row r="33" spans="1:26" ht="18.75" customHeight="1">
      <c r="A33" s="27" t="s">
        <v>39</v>
      </c>
      <c r="B33" s="16">
        <f>ROUND((-B9)*$G$3,2)</f>
        <v>-65819.6</v>
      </c>
      <c r="C33" s="16">
        <f aca="true" t="shared" si="9" ref="C33:N33">ROUND((-C9)*$G$3,2)</f>
        <v>-67966.8</v>
      </c>
      <c r="D33" s="16">
        <f t="shared" si="9"/>
        <v>-57362.8</v>
      </c>
      <c r="E33" s="16">
        <f t="shared" si="9"/>
        <v>-13081.2</v>
      </c>
      <c r="F33" s="16">
        <f t="shared" si="9"/>
        <v>-42618.4</v>
      </c>
      <c r="G33" s="16">
        <f t="shared" si="9"/>
        <v>-57934.8</v>
      </c>
      <c r="H33" s="16">
        <f t="shared" si="9"/>
        <v>-10665.6</v>
      </c>
      <c r="I33" s="16">
        <f t="shared" si="9"/>
        <v>-80845.6</v>
      </c>
      <c r="J33" s="16">
        <f t="shared" si="9"/>
        <v>-51950.8</v>
      </c>
      <c r="K33" s="16">
        <f t="shared" si="9"/>
        <v>-44721.6</v>
      </c>
      <c r="L33" s="16">
        <f t="shared" si="9"/>
        <v>-37312</v>
      </c>
      <c r="M33" s="16">
        <f t="shared" si="9"/>
        <v>-26540.8</v>
      </c>
      <c r="N33" s="16">
        <f t="shared" si="9"/>
        <v>-22171.6</v>
      </c>
      <c r="O33" s="30">
        <f aca="true" t="shared" si="10" ref="O33:O55">SUM(B33:N33)</f>
        <v>-578991.6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-6055.4</v>
      </c>
      <c r="C34" s="29">
        <f aca="true" t="shared" si="11" ref="C34:O34">SUM(C35:C45)</f>
        <v>-4563.28</v>
      </c>
      <c r="D34" s="29">
        <f t="shared" si="11"/>
        <v>-3969.33</v>
      </c>
      <c r="E34" s="29">
        <f t="shared" si="11"/>
        <v>-1231.36</v>
      </c>
      <c r="F34" s="29">
        <f t="shared" si="11"/>
        <v>-4128.68</v>
      </c>
      <c r="G34" s="29">
        <f t="shared" si="11"/>
        <v>-5910.54</v>
      </c>
      <c r="H34" s="29">
        <f t="shared" si="11"/>
        <v>-1014.06</v>
      </c>
      <c r="I34" s="29">
        <f t="shared" si="11"/>
        <v>-4621.23</v>
      </c>
      <c r="J34" s="29">
        <f t="shared" si="11"/>
        <v>-3954.84</v>
      </c>
      <c r="K34" s="29">
        <f t="shared" si="11"/>
        <v>-5128.26</v>
      </c>
      <c r="L34" s="29">
        <f t="shared" si="11"/>
        <v>-4751.61</v>
      </c>
      <c r="M34" s="29">
        <f t="shared" si="11"/>
        <v>-2665.54</v>
      </c>
      <c r="N34" s="29">
        <f t="shared" si="11"/>
        <v>-1419.7</v>
      </c>
      <c r="O34" s="29">
        <f t="shared" si="11"/>
        <v>-49413.83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-6055.4</v>
      </c>
      <c r="C43" s="31">
        <v>-4563.28</v>
      </c>
      <c r="D43" s="31">
        <v>-3969.33</v>
      </c>
      <c r="E43" s="31">
        <v>-1231.36</v>
      </c>
      <c r="F43" s="31">
        <v>-4128.68</v>
      </c>
      <c r="G43" s="31">
        <v>-5910.54</v>
      </c>
      <c r="H43" s="31">
        <v>-1014.06</v>
      </c>
      <c r="I43" s="31">
        <v>-4621.23</v>
      </c>
      <c r="J43" s="31">
        <v>-3954.84</v>
      </c>
      <c r="K43" s="31">
        <v>-5128.26</v>
      </c>
      <c r="L43" s="31">
        <v>-4751.61</v>
      </c>
      <c r="M43" s="31">
        <v>-2665.54</v>
      </c>
      <c r="N43" s="31">
        <v>-1419.7</v>
      </c>
      <c r="O43" s="31">
        <f>SUM(B43:N43)</f>
        <v>-49413.83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-93668.77</v>
      </c>
      <c r="C50" s="33">
        <v>-92737.47</v>
      </c>
      <c r="D50" s="33">
        <v>-68328.8</v>
      </c>
      <c r="E50" s="33">
        <v>-29919.75</v>
      </c>
      <c r="F50" s="33">
        <v>-88121.37</v>
      </c>
      <c r="G50" s="33">
        <v>-135639.97</v>
      </c>
      <c r="H50" s="33">
        <v>-23813.91</v>
      </c>
      <c r="I50" s="33">
        <v>-97268.24</v>
      </c>
      <c r="J50" s="33">
        <v>-70885.61</v>
      </c>
      <c r="K50" s="33">
        <v>-74890.67</v>
      </c>
      <c r="L50" s="33">
        <v>-67964.07</v>
      </c>
      <c r="M50" s="33">
        <v>-29344.8</v>
      </c>
      <c r="N50" s="33">
        <v>-13269.04</v>
      </c>
      <c r="O50" s="31">
        <f t="shared" si="10"/>
        <v>-885852.4700000002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93668.77</v>
      </c>
      <c r="C51" s="33">
        <v>92737.47</v>
      </c>
      <c r="D51" s="33">
        <v>68328.8</v>
      </c>
      <c r="E51" s="33">
        <v>29919.75</v>
      </c>
      <c r="F51" s="33">
        <v>88121.37</v>
      </c>
      <c r="G51" s="33">
        <v>135639.97</v>
      </c>
      <c r="H51" s="33">
        <v>23813.91</v>
      </c>
      <c r="I51" s="33">
        <v>97268.24</v>
      </c>
      <c r="J51" s="33">
        <v>70885.61</v>
      </c>
      <c r="K51" s="33">
        <v>74890.67</v>
      </c>
      <c r="L51" s="33">
        <v>67964.07</v>
      </c>
      <c r="M51" s="33">
        <v>29344.8</v>
      </c>
      <c r="N51" s="33">
        <v>13269.04</v>
      </c>
      <c r="O51" s="31">
        <f t="shared" si="10"/>
        <v>885852.4700000002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1369894.1800000002</v>
      </c>
      <c r="C53" s="34">
        <f aca="true" t="shared" si="13" ref="C53:N53">+C20+C31</f>
        <v>991995.5200000001</v>
      </c>
      <c r="D53" s="34">
        <f t="shared" si="13"/>
        <v>876875.4</v>
      </c>
      <c r="E53" s="34">
        <f t="shared" si="13"/>
        <v>274264.68999999994</v>
      </c>
      <c r="F53" s="34">
        <f t="shared" si="13"/>
        <v>924867.4</v>
      </c>
      <c r="G53" s="34">
        <f t="shared" si="13"/>
        <v>1327426.0299999998</v>
      </c>
      <c r="H53" s="34">
        <f t="shared" si="13"/>
        <v>229149.06</v>
      </c>
      <c r="I53" s="34">
        <f t="shared" si="13"/>
        <v>1012129.1900000001</v>
      </c>
      <c r="J53" s="34">
        <f t="shared" si="13"/>
        <v>875382.3300000001</v>
      </c>
      <c r="K53" s="34">
        <f t="shared" si="13"/>
        <v>1163130.45</v>
      </c>
      <c r="L53" s="34">
        <f t="shared" si="13"/>
        <v>1082459.3999999997</v>
      </c>
      <c r="M53" s="34">
        <f t="shared" si="13"/>
        <v>609198.66</v>
      </c>
      <c r="N53" s="34">
        <f t="shared" si="13"/>
        <v>305313.79000000004</v>
      </c>
      <c r="O53" s="34">
        <f>SUM(B53:N53)</f>
        <v>11042086.100000001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1369894.1800000002</v>
      </c>
      <c r="C59" s="42">
        <f t="shared" si="14"/>
        <v>991995.53</v>
      </c>
      <c r="D59" s="42">
        <f t="shared" si="14"/>
        <v>876875.4</v>
      </c>
      <c r="E59" s="42">
        <f t="shared" si="14"/>
        <v>274264.69</v>
      </c>
      <c r="F59" s="42">
        <f t="shared" si="14"/>
        <v>924867.41</v>
      </c>
      <c r="G59" s="42">
        <f t="shared" si="14"/>
        <v>1327426.02</v>
      </c>
      <c r="H59" s="42">
        <f t="shared" si="14"/>
        <v>229149.05</v>
      </c>
      <c r="I59" s="42">
        <f t="shared" si="14"/>
        <v>1012129.19</v>
      </c>
      <c r="J59" s="42">
        <f t="shared" si="14"/>
        <v>875382.33</v>
      </c>
      <c r="K59" s="42">
        <f t="shared" si="14"/>
        <v>1163130.46</v>
      </c>
      <c r="L59" s="42">
        <f t="shared" si="14"/>
        <v>1082459.4</v>
      </c>
      <c r="M59" s="42">
        <f t="shared" si="14"/>
        <v>609198.67</v>
      </c>
      <c r="N59" s="42">
        <f t="shared" si="14"/>
        <v>305313.79</v>
      </c>
      <c r="O59" s="34">
        <f t="shared" si="14"/>
        <v>11042086.119999997</v>
      </c>
      <c r="Q59"/>
    </row>
    <row r="60" spans="1:18" ht="18.75" customHeight="1">
      <c r="A60" s="26" t="s">
        <v>54</v>
      </c>
      <c r="B60" s="42">
        <v>1127493.84</v>
      </c>
      <c r="C60" s="42">
        <v>720887.28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1848381.12</v>
      </c>
      <c r="P60"/>
      <c r="Q60"/>
      <c r="R60" s="41"/>
    </row>
    <row r="61" spans="1:16" ht="18.75" customHeight="1">
      <c r="A61" s="26" t="s">
        <v>55</v>
      </c>
      <c r="B61" s="42">
        <v>242400.34</v>
      </c>
      <c r="C61" s="42">
        <v>271108.25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513508.58999999997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876875.4</v>
      </c>
      <c r="E62" s="43">
        <v>0</v>
      </c>
      <c r="F62" s="43">
        <v>0</v>
      </c>
      <c r="G62" s="43">
        <v>0</v>
      </c>
      <c r="H62" s="42">
        <v>229149.05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1106024.45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274264.69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274264.69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924867.41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924867.41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1327426.02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1327426.02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1012129.19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1012129.19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875382.33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875382.33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1163130.46</v>
      </c>
      <c r="L68" s="29">
        <v>1082459.4</v>
      </c>
      <c r="M68" s="43">
        <v>0</v>
      </c>
      <c r="N68" s="43">
        <v>0</v>
      </c>
      <c r="O68" s="34">
        <f t="shared" si="15"/>
        <v>2245589.86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609198.67</v>
      </c>
      <c r="N69" s="43">
        <v>0</v>
      </c>
      <c r="O69" s="34">
        <f t="shared" si="15"/>
        <v>609198.67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305313.79</v>
      </c>
      <c r="O70" s="46">
        <f t="shared" si="15"/>
        <v>305313.79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2023-01-17T13:35:48Z</dcterms:modified>
  <cp:category/>
  <cp:version/>
  <cp:contentType/>
  <cp:contentStatus/>
</cp:coreProperties>
</file>