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<sst xmlns="http://schemas.openxmlformats.org/spreadsheetml/2006/main" count="88" uniqueCount="85">
  <si>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</si>
  <si>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</si>
  <si>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</si>
  <si>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</si>
  <si>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</si>
  <si>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</si>
  <si>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</si>
  <si>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</si>
  <si>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</si>
  <si>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</si>
  <si>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</si>
  <si>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</si>
  <si>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</si>
  <si>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</si>
  <si>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</si>
  <si>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</si>
  <si>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</si>
  <si>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</si>
  <si>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</si>
  <si>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</si>
  <si>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</si>
  <si>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</si>
  <si>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</si>
  <si>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</si>
  <si>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</si>
  <si>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</si>
  <si>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</si>
  <si>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</si>
  <si>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</si>
  <si>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</si>
  <si>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</si>
  <si>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</si>
  <si>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</si>
  <si>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</si>
  <si>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</si>
  <si>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</si>
  <si>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</si>
  <si>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</si>
  <si>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</si>
  <si>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</si>
  <si>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</si>
  <si>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</si>
  <si>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</si>
  <si>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</si>
  <si>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</si>
  <si>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</si>
  <si>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</si>
  <si>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</si>
  <si>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</si>
  <si>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</si>
  <si>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</si>
  <si>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</si>
  <si>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</si>
  <si>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</si>
  <si>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</si>
  <si>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</si>
  <si>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</si>
  <si>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</si>
  <si>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</si>
  <si>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</si>
  <si>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</si>
  <si>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</si>
  <si>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</si>
  <si>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</si>
  <si>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</si>
  <si>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</si>
  <si>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</si>
  <si>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</si>
  <si>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</si>
  <si>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</si>
  <si>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</si>
  <si>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</si>
  <si>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</si>
  <si>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</si>
  <si>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</si>
  <si>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</si>
  <si>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</si>
  <si>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</si>
  <si>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</si>
  <si>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</si>
  <si>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</si>
  <si>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</si>
  <si>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</si>
  <si>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</si>
  <si>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19/12/22 - VENCIMENTO 26/12/22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</si>
</sst>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600075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345966</v>
      </c>
      <c r="C7" s="9">
        <f t="shared" si="0"/>
        <v>247190</v>
      </c>
      <c r="D7" s="9">
        <f t="shared" si="0"/>
        <v>249926</v>
      </c>
      <c r="E7" s="9">
        <f t="shared" si="0"/>
        <v>62521</v>
      </c>
      <c r="F7" s="9">
        <f t="shared" si="0"/>
        <v>210219</v>
      </c>
      <c r="G7" s="9">
        <f t="shared" si="0"/>
        <v>334532</v>
      </c>
      <c r="H7" s="9">
        <f t="shared" si="0"/>
        <v>39987</v>
      </c>
      <c r="I7" s="9">
        <f t="shared" si="0"/>
        <v>235063</v>
      </c>
      <c r="J7" s="9">
        <f t="shared" si="0"/>
        <v>204531</v>
      </c>
      <c r="K7" s="9">
        <f t="shared" si="0"/>
        <v>323115</v>
      </c>
      <c r="L7" s="9">
        <f t="shared" si="0"/>
        <v>243183</v>
      </c>
      <c r="M7" s="9">
        <f t="shared" si="0"/>
        <v>120081</v>
      </c>
      <c r="N7" s="9">
        <f t="shared" si="0"/>
        <v>78395</v>
      </c>
      <c r="O7" s="9">
        <f t="shared" si="0"/>
        <v>2694709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13809</v>
      </c>
      <c r="C8" s="11">
        <f t="shared" si="1"/>
        <v>14715</v>
      </c>
      <c r="D8" s="11">
        <f t="shared" si="1"/>
        <v>12052</v>
      </c>
      <c r="E8" s="11">
        <f t="shared" si="1"/>
        <v>2537</v>
      </c>
      <c r="F8" s="11">
        <f t="shared" si="1"/>
        <v>8980</v>
      </c>
      <c r="G8" s="11">
        <f t="shared" si="1"/>
        <v>12616</v>
      </c>
      <c r="H8" s="11">
        <f t="shared" si="1"/>
        <v>2372</v>
      </c>
      <c r="I8" s="11">
        <f t="shared" si="1"/>
        <v>15156</v>
      </c>
      <c r="J8" s="11">
        <f t="shared" si="1"/>
        <v>11093</v>
      </c>
      <c r="K8" s="11">
        <f t="shared" si="1"/>
        <v>9523</v>
      </c>
      <c r="L8" s="11">
        <f t="shared" si="1"/>
        <v>7736</v>
      </c>
      <c r="M8" s="11">
        <f t="shared" si="1"/>
        <v>5937</v>
      </c>
      <c r="N8" s="11">
        <f t="shared" si="1"/>
        <v>4629</v>
      </c>
      <c r="O8" s="11">
        <f t="shared" si="1"/>
        <v>121155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13809</v>
      </c>
      <c r="C9" s="11">
        <v>14715</v>
      </c>
      <c r="D9" s="11">
        <v>12052</v>
      </c>
      <c r="E9" s="11">
        <v>2537</v>
      </c>
      <c r="F9" s="11">
        <v>8980</v>
      </c>
      <c r="G9" s="11">
        <v>12616</v>
      </c>
      <c r="H9" s="11">
        <v>2372</v>
      </c>
      <c r="I9" s="11">
        <v>15152</v>
      </c>
      <c r="J9" s="11">
        <v>11093</v>
      </c>
      <c r="K9" s="11">
        <v>9508</v>
      </c>
      <c r="L9" s="11">
        <v>7736</v>
      </c>
      <c r="M9" s="11">
        <v>5933</v>
      </c>
      <c r="N9" s="11">
        <v>4619</v>
      </c>
      <c r="O9" s="11">
        <f>SUM(B9:N9)</f>
        <v>121122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4</v>
      </c>
      <c r="J10" s="13">
        <v>0</v>
      </c>
      <c r="K10" s="13">
        <v>15</v>
      </c>
      <c r="L10" s="13">
        <v>0</v>
      </c>
      <c r="M10" s="13">
        <v>4</v>
      </c>
      <c r="N10" s="13">
        <v>10</v>
      </c>
      <c r="O10" s="11">
        <f>SUM(B10:N10)</f>
        <v>33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332157</v>
      </c>
      <c r="C11" s="13">
        <v>232475</v>
      </c>
      <c r="D11" s="13">
        <v>237874</v>
      </c>
      <c r="E11" s="13">
        <v>59984</v>
      </c>
      <c r="F11" s="13">
        <v>201239</v>
      </c>
      <c r="G11" s="13">
        <v>321916</v>
      </c>
      <c r="H11" s="13">
        <v>37615</v>
      </c>
      <c r="I11" s="13">
        <v>219907</v>
      </c>
      <c r="J11" s="13">
        <v>193438</v>
      </c>
      <c r="K11" s="13">
        <v>313592</v>
      </c>
      <c r="L11" s="13">
        <v>235447</v>
      </c>
      <c r="M11" s="13">
        <v>114144</v>
      </c>
      <c r="N11" s="13">
        <v>73766</v>
      </c>
      <c r="O11" s="11">
        <f>SUM(B11:N11)</f>
        <v>2573554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23971</v>
      </c>
      <c r="C12" s="13">
        <v>22393</v>
      </c>
      <c r="D12" s="13">
        <v>18126</v>
      </c>
      <c r="E12" s="13">
        <v>6732</v>
      </c>
      <c r="F12" s="13">
        <v>19299</v>
      </c>
      <c r="G12" s="13">
        <v>33148</v>
      </c>
      <c r="H12" s="13">
        <v>4250</v>
      </c>
      <c r="I12" s="13">
        <v>21590</v>
      </c>
      <c r="J12" s="13">
        <v>16561</v>
      </c>
      <c r="K12" s="13">
        <v>21043</v>
      </c>
      <c r="L12" s="13">
        <v>15748</v>
      </c>
      <c r="M12" s="13">
        <v>5796</v>
      </c>
      <c r="N12" s="13">
        <v>3300</v>
      </c>
      <c r="O12" s="11">
        <f>SUM(B12:N12)</f>
        <v>211957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308186</v>
      </c>
      <c r="C13" s="15">
        <f t="shared" si="2"/>
        <v>210082</v>
      </c>
      <c r="D13" s="15">
        <f t="shared" si="2"/>
        <v>219748</v>
      </c>
      <c r="E13" s="15">
        <f t="shared" si="2"/>
        <v>53252</v>
      </c>
      <c r="F13" s="15">
        <f t="shared" si="2"/>
        <v>181940</v>
      </c>
      <c r="G13" s="15">
        <f t="shared" si="2"/>
        <v>288768</v>
      </c>
      <c r="H13" s="15">
        <f t="shared" si="2"/>
        <v>33365</v>
      </c>
      <c r="I13" s="15">
        <f t="shared" si="2"/>
        <v>198317</v>
      </c>
      <c r="J13" s="15">
        <f t="shared" si="2"/>
        <v>176877</v>
      </c>
      <c r="K13" s="15">
        <f t="shared" si="2"/>
        <v>292549</v>
      </c>
      <c r="L13" s="15">
        <f t="shared" si="2"/>
        <v>219699</v>
      </c>
      <c r="M13" s="15">
        <f t="shared" si="2"/>
        <v>108348</v>
      </c>
      <c r="N13" s="15">
        <f t="shared" si="2"/>
        <v>70466</v>
      </c>
      <c r="O13" s="11">
        <f>SUM(B13:N13)</f>
        <v>2361597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1.241019120008872</v>
      </c>
      <c r="C18" s="19">
        <v>1.299806581561914</v>
      </c>
      <c r="D18" s="19">
        <v>1.29989853845391</v>
      </c>
      <c r="E18" s="19">
        <v>0.905888625696829</v>
      </c>
      <c r="F18" s="19">
        <v>1.387033333973287</v>
      </c>
      <c r="G18" s="19">
        <v>1.509150494290321</v>
      </c>
      <c r="H18" s="19">
        <v>1.686290161805551</v>
      </c>
      <c r="I18" s="19">
        <v>1.374580669952894</v>
      </c>
      <c r="J18" s="19">
        <v>1.373254332705381</v>
      </c>
      <c r="K18" s="19">
        <v>1.185962043825976</v>
      </c>
      <c r="L18" s="19">
        <v>1.277829210069571</v>
      </c>
      <c r="M18" s="19">
        <v>1.286060669409197</v>
      </c>
      <c r="N18" s="19">
        <v>1.126122045250446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1390381.0700000003</v>
      </c>
      <c r="C20" s="24">
        <f t="shared" si="3"/>
        <v>1050616.48</v>
      </c>
      <c r="D20" s="24">
        <f t="shared" si="3"/>
        <v>925990.03</v>
      </c>
      <c r="E20" s="24">
        <f t="shared" si="3"/>
        <v>280499.72</v>
      </c>
      <c r="F20" s="24">
        <f t="shared" si="3"/>
        <v>955729.3200000001</v>
      </c>
      <c r="G20" s="24">
        <f t="shared" si="3"/>
        <v>1383381.89</v>
      </c>
      <c r="H20" s="24">
        <f t="shared" si="3"/>
        <v>245104.78999999998</v>
      </c>
      <c r="I20" s="24">
        <f t="shared" si="3"/>
        <v>1063989.9200000002</v>
      </c>
      <c r="J20" s="24">
        <f t="shared" si="3"/>
        <v>914614.6</v>
      </c>
      <c r="K20" s="24">
        <f t="shared" si="3"/>
        <v>1200711.53</v>
      </c>
      <c r="L20" s="24">
        <f t="shared" si="3"/>
        <v>1114805.19</v>
      </c>
      <c r="M20" s="24">
        <f t="shared" si="3"/>
        <v>639850.42</v>
      </c>
      <c r="N20" s="24">
        <f t="shared" si="3"/>
        <v>327273.94000000006</v>
      </c>
      <c r="O20" s="24">
        <f>O21+O22+O23+O24+O25+O26+O27+O28+O29</f>
        <v>11492948.899999999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 aca="true" t="shared" si="4" ref="B21:N21">ROUND(B15*B7,2)</f>
        <v>1015894.56</v>
      </c>
      <c r="C21" s="28">
        <f t="shared" si="4"/>
        <v>749850.87</v>
      </c>
      <c r="D21" s="28">
        <f t="shared" si="4"/>
        <v>664903.13</v>
      </c>
      <c r="E21" s="28">
        <f t="shared" si="4"/>
        <v>284151.69</v>
      </c>
      <c r="F21" s="28">
        <f t="shared" si="4"/>
        <v>648231.31</v>
      </c>
      <c r="G21" s="28">
        <f t="shared" si="4"/>
        <v>848774.59</v>
      </c>
      <c r="H21" s="28">
        <f t="shared" si="4"/>
        <v>136215.72</v>
      </c>
      <c r="I21" s="28">
        <f t="shared" si="4"/>
        <v>708033.26</v>
      </c>
      <c r="J21" s="28">
        <f t="shared" si="4"/>
        <v>619647.12</v>
      </c>
      <c r="K21" s="28">
        <f t="shared" si="4"/>
        <v>925304.43</v>
      </c>
      <c r="L21" s="28">
        <f t="shared" si="4"/>
        <v>792946.81</v>
      </c>
      <c r="M21" s="28">
        <f t="shared" si="4"/>
        <v>451816.77</v>
      </c>
      <c r="N21" s="28">
        <f t="shared" si="4"/>
        <v>266441.09</v>
      </c>
      <c r="O21" s="28">
        <f aca="true" t="shared" si="5" ref="O21:O29">SUM(B21:N21)</f>
        <v>8112211.35</v>
      </c>
    </row>
    <row r="22" spans="1:23" ht="18.75" customHeight="1">
      <c r="A22" s="26" t="s">
        <v>33</v>
      </c>
      <c r="B22" s="28">
        <f>IF(B18&lt;&gt;0,ROUND((B18-1)*B21,2),0)</f>
        <v>244850.01</v>
      </c>
      <c r="C22" s="28">
        <f aca="true" t="shared" si="6" ref="C22:N22">IF(C18&lt;&gt;0,ROUND((C18-1)*C21,2),0)</f>
        <v>224810.23</v>
      </c>
      <c r="D22" s="28">
        <f t="shared" si="6"/>
        <v>199403.48</v>
      </c>
      <c r="E22" s="28">
        <f t="shared" si="6"/>
        <v>-26741.91</v>
      </c>
      <c r="F22" s="28">
        <f t="shared" si="6"/>
        <v>250887.13</v>
      </c>
      <c r="G22" s="28">
        <f t="shared" si="6"/>
        <v>432154</v>
      </c>
      <c r="H22" s="28">
        <f t="shared" si="6"/>
        <v>93483.51</v>
      </c>
      <c r="I22" s="28">
        <f t="shared" si="6"/>
        <v>265215.57</v>
      </c>
      <c r="J22" s="28">
        <f t="shared" si="6"/>
        <v>231285.97</v>
      </c>
      <c r="K22" s="28">
        <f t="shared" si="6"/>
        <v>172071.5</v>
      </c>
      <c r="L22" s="28">
        <f t="shared" si="6"/>
        <v>220303.79</v>
      </c>
      <c r="M22" s="28">
        <f t="shared" si="6"/>
        <v>129247.01</v>
      </c>
      <c r="N22" s="28">
        <f t="shared" si="6"/>
        <v>33604.1</v>
      </c>
      <c r="O22" s="28">
        <f t="shared" si="5"/>
        <v>2470574.3899999997</v>
      </c>
      <c r="W22" s="51"/>
    </row>
    <row r="23" spans="1:15" ht="18.75" customHeight="1">
      <c r="A23" s="26" t="s">
        <v>34</v>
      </c>
      <c r="B23" s="28">
        <v>64100.5</v>
      </c>
      <c r="C23" s="28">
        <v>46886.95</v>
      </c>
      <c r="D23" s="28">
        <v>31363.35</v>
      </c>
      <c r="E23" s="28">
        <v>11959.86</v>
      </c>
      <c r="F23" s="28">
        <v>36081.39</v>
      </c>
      <c r="G23" s="28">
        <v>56743.99</v>
      </c>
      <c r="H23" s="28">
        <v>6946.63</v>
      </c>
      <c r="I23" s="28">
        <v>45484.24</v>
      </c>
      <c r="J23" s="28">
        <v>39702.92</v>
      </c>
      <c r="K23" s="28">
        <v>58572.5</v>
      </c>
      <c r="L23" s="28">
        <v>57170.06</v>
      </c>
      <c r="M23" s="28">
        <v>27123.27</v>
      </c>
      <c r="N23" s="28">
        <v>16461.96</v>
      </c>
      <c r="O23" s="28">
        <f t="shared" si="5"/>
        <v>498597.62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1729.43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25941.45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-4111.98</v>
      </c>
      <c r="E25" s="28">
        <v>0</v>
      </c>
      <c r="F25" s="28">
        <v>-10042.77</v>
      </c>
      <c r="G25" s="28">
        <v>0</v>
      </c>
      <c r="H25" s="28">
        <v>-2104.18</v>
      </c>
      <c r="I25" s="28">
        <v>0</v>
      </c>
      <c r="J25" s="28">
        <v>-5811.51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-22070.440000000002</v>
      </c>
    </row>
    <row r="26" spans="1:26" ht="18.75" customHeight="1">
      <c r="A26" s="26" t="s">
        <v>68</v>
      </c>
      <c r="B26" s="28">
        <v>1055.11</v>
      </c>
      <c r="C26" s="28">
        <v>815.43</v>
      </c>
      <c r="D26" s="28">
        <v>711.22</v>
      </c>
      <c r="E26" s="28">
        <v>216.23</v>
      </c>
      <c r="F26" s="28">
        <v>737.27</v>
      </c>
      <c r="G26" s="28">
        <v>1065.53</v>
      </c>
      <c r="H26" s="28">
        <v>187.58</v>
      </c>
      <c r="I26" s="28">
        <v>810.22</v>
      </c>
      <c r="J26" s="28">
        <v>706.01</v>
      </c>
      <c r="K26" s="28">
        <v>919.64</v>
      </c>
      <c r="L26" s="28">
        <v>851.9</v>
      </c>
      <c r="M26" s="28">
        <v>484.57</v>
      </c>
      <c r="N26" s="28">
        <v>255.34</v>
      </c>
      <c r="O26" s="28">
        <f t="shared" si="5"/>
        <v>8816.050000000001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954.64</v>
      </c>
      <c r="C27" s="28">
        <v>710.8</v>
      </c>
      <c r="D27" s="28">
        <v>623.38</v>
      </c>
      <c r="E27" s="28">
        <v>190.42</v>
      </c>
      <c r="F27" s="28">
        <v>627.33</v>
      </c>
      <c r="G27" s="28">
        <v>845.1</v>
      </c>
      <c r="H27" s="28">
        <v>156.5</v>
      </c>
      <c r="I27" s="28">
        <v>661.24</v>
      </c>
      <c r="J27" s="28">
        <v>619.49</v>
      </c>
      <c r="K27" s="28">
        <v>812.51</v>
      </c>
      <c r="L27" s="28">
        <v>721.24</v>
      </c>
      <c r="M27" s="28">
        <v>408.2</v>
      </c>
      <c r="N27" s="28">
        <v>213.88</v>
      </c>
      <c r="O27" s="28">
        <f t="shared" si="5"/>
        <v>7544.73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59622.05</v>
      </c>
      <c r="C29" s="28">
        <v>23751.77</v>
      </c>
      <c r="D29" s="28">
        <v>31077.21</v>
      </c>
      <c r="E29" s="28">
        <v>8905.18</v>
      </c>
      <c r="F29" s="28">
        <v>27185.6</v>
      </c>
      <c r="G29" s="28">
        <v>41675.02</v>
      </c>
      <c r="H29" s="28">
        <v>8416.59</v>
      </c>
      <c r="I29" s="28">
        <v>41749.33</v>
      </c>
      <c r="J29" s="28">
        <v>26440.1</v>
      </c>
      <c r="K29" s="28">
        <v>40927.97</v>
      </c>
      <c r="L29" s="28">
        <v>40745.52</v>
      </c>
      <c r="M29" s="28">
        <v>28850.74</v>
      </c>
      <c r="N29" s="28">
        <v>8468.36</v>
      </c>
      <c r="O29" s="28">
        <f t="shared" si="5"/>
        <v>387815.43999999994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-66626.68</v>
      </c>
      <c r="C31" s="28">
        <f aca="true" t="shared" si="7" ref="C31:O31">+C32+C34+C47+C48+C49+C54-C55</f>
        <v>-69280.31</v>
      </c>
      <c r="D31" s="28">
        <f t="shared" si="7"/>
        <v>-56983.64</v>
      </c>
      <c r="E31" s="28">
        <f t="shared" si="7"/>
        <v>-12365.189999999999</v>
      </c>
      <c r="F31" s="28">
        <f t="shared" si="7"/>
        <v>-43611.71</v>
      </c>
      <c r="G31" s="28">
        <f t="shared" si="7"/>
        <v>-61435.42</v>
      </c>
      <c r="H31" s="28">
        <f t="shared" si="7"/>
        <v>-11479.84</v>
      </c>
      <c r="I31" s="28">
        <f t="shared" si="7"/>
        <v>-71174.14</v>
      </c>
      <c r="J31" s="28">
        <f t="shared" si="7"/>
        <v>-52735.07</v>
      </c>
      <c r="K31" s="28">
        <f t="shared" si="7"/>
        <v>-46948.97</v>
      </c>
      <c r="L31" s="28">
        <f t="shared" si="7"/>
        <v>-38775.520000000004</v>
      </c>
      <c r="M31" s="28">
        <f t="shared" si="7"/>
        <v>-28799.71</v>
      </c>
      <c r="N31" s="28">
        <f t="shared" si="7"/>
        <v>-21743.289999999997</v>
      </c>
      <c r="O31" s="28">
        <f t="shared" si="7"/>
        <v>-581959.49</v>
      </c>
    </row>
    <row r="32" spans="1:15" ht="18.75" customHeight="1">
      <c r="A32" s="26" t="s">
        <v>38</v>
      </c>
      <c r="B32" s="29">
        <f>+B33</f>
        <v>-60759.6</v>
      </c>
      <c r="C32" s="29">
        <f>+C33</f>
        <v>-64746</v>
      </c>
      <c r="D32" s="29">
        <f aca="true" t="shared" si="8" ref="D32:O32">+D33</f>
        <v>-53028.8</v>
      </c>
      <c r="E32" s="29">
        <f t="shared" si="8"/>
        <v>-11162.8</v>
      </c>
      <c r="F32" s="29">
        <f t="shared" si="8"/>
        <v>-39512</v>
      </c>
      <c r="G32" s="29">
        <f t="shared" si="8"/>
        <v>-55510.4</v>
      </c>
      <c r="H32" s="29">
        <f t="shared" si="8"/>
        <v>-10436.8</v>
      </c>
      <c r="I32" s="29">
        <f t="shared" si="8"/>
        <v>-66668.8</v>
      </c>
      <c r="J32" s="29">
        <f t="shared" si="8"/>
        <v>-48809.2</v>
      </c>
      <c r="K32" s="29">
        <f t="shared" si="8"/>
        <v>-41835.2</v>
      </c>
      <c r="L32" s="29">
        <f t="shared" si="8"/>
        <v>-34038.4</v>
      </c>
      <c r="M32" s="29">
        <f t="shared" si="8"/>
        <v>-26105.2</v>
      </c>
      <c r="N32" s="29">
        <f t="shared" si="8"/>
        <v>-20323.6</v>
      </c>
      <c r="O32" s="29">
        <f t="shared" si="8"/>
        <v>-532936.8</v>
      </c>
    </row>
    <row r="33" spans="1:26" ht="18.75" customHeight="1">
      <c r="A33" s="27" t="s">
        <v>39</v>
      </c>
      <c r="B33" s="16">
        <f>ROUND((-B9)*$G$3,2)</f>
        <v>-60759.6</v>
      </c>
      <c r="C33" s="16">
        <f aca="true" t="shared" si="9" ref="C33:N33">ROUND((-C9)*$G$3,2)</f>
        <v>-64746</v>
      </c>
      <c r="D33" s="16">
        <f t="shared" si="9"/>
        <v>-53028.8</v>
      </c>
      <c r="E33" s="16">
        <f t="shared" si="9"/>
        <v>-11162.8</v>
      </c>
      <c r="F33" s="16">
        <f t="shared" si="9"/>
        <v>-39512</v>
      </c>
      <c r="G33" s="16">
        <f t="shared" si="9"/>
        <v>-55510.4</v>
      </c>
      <c r="H33" s="16">
        <f t="shared" si="9"/>
        <v>-10436.8</v>
      </c>
      <c r="I33" s="16">
        <f t="shared" si="9"/>
        <v>-66668.8</v>
      </c>
      <c r="J33" s="16">
        <f t="shared" si="9"/>
        <v>-48809.2</v>
      </c>
      <c r="K33" s="16">
        <f t="shared" si="9"/>
        <v>-41835.2</v>
      </c>
      <c r="L33" s="16">
        <f t="shared" si="9"/>
        <v>-34038.4</v>
      </c>
      <c r="M33" s="16">
        <f t="shared" si="9"/>
        <v>-26105.2</v>
      </c>
      <c r="N33" s="16">
        <f t="shared" si="9"/>
        <v>-20323.6</v>
      </c>
      <c r="O33" s="30">
        <f aca="true" t="shared" si="10" ref="O33:O55">SUM(B33:N33)</f>
        <v>-532936.8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-5867.08</v>
      </c>
      <c r="C34" s="29">
        <f aca="true" t="shared" si="11" ref="C34:O34">SUM(C35:C45)</f>
        <v>-4534.31</v>
      </c>
      <c r="D34" s="29">
        <f t="shared" si="11"/>
        <v>-3954.84</v>
      </c>
      <c r="E34" s="29">
        <f t="shared" si="11"/>
        <v>-1202.39</v>
      </c>
      <c r="F34" s="29">
        <f t="shared" si="11"/>
        <v>-4099.71</v>
      </c>
      <c r="G34" s="29">
        <f t="shared" si="11"/>
        <v>-5925.02</v>
      </c>
      <c r="H34" s="29">
        <f t="shared" si="11"/>
        <v>-1043.04</v>
      </c>
      <c r="I34" s="29">
        <f t="shared" si="11"/>
        <v>-4505.34</v>
      </c>
      <c r="J34" s="29">
        <f t="shared" si="11"/>
        <v>-3925.87</v>
      </c>
      <c r="K34" s="29">
        <f t="shared" si="11"/>
        <v>-5113.77</v>
      </c>
      <c r="L34" s="29">
        <f t="shared" si="11"/>
        <v>-4737.12</v>
      </c>
      <c r="M34" s="29">
        <f t="shared" si="11"/>
        <v>-2694.51</v>
      </c>
      <c r="N34" s="29">
        <f t="shared" si="11"/>
        <v>-1419.69</v>
      </c>
      <c r="O34" s="29">
        <f t="shared" si="11"/>
        <v>-49022.69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-5867.08</v>
      </c>
      <c r="C43" s="31">
        <v>-4534.31</v>
      </c>
      <c r="D43" s="31">
        <v>-3954.84</v>
      </c>
      <c r="E43" s="31">
        <v>-1202.39</v>
      </c>
      <c r="F43" s="31">
        <v>-4099.71</v>
      </c>
      <c r="G43" s="31">
        <v>-5925.02</v>
      </c>
      <c r="H43" s="31">
        <v>-1043.04</v>
      </c>
      <c r="I43" s="31">
        <v>-4505.34</v>
      </c>
      <c r="J43" s="31">
        <v>-3925.87</v>
      </c>
      <c r="K43" s="31">
        <v>-5113.77</v>
      </c>
      <c r="L43" s="31">
        <v>-4737.12</v>
      </c>
      <c r="M43" s="31">
        <v>-2694.51</v>
      </c>
      <c r="N43" s="31">
        <v>-1419.69</v>
      </c>
      <c r="O43" s="31">
        <f>SUM(B43:N43)</f>
        <v>-49022.69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-92204.45</v>
      </c>
      <c r="C50" s="33">
        <v>-93025</v>
      </c>
      <c r="D50" s="33">
        <v>-64903.77</v>
      </c>
      <c r="E50" s="33">
        <v>-29244.48</v>
      </c>
      <c r="F50" s="33">
        <v>-85243.68</v>
      </c>
      <c r="G50" s="33">
        <v>-132946.68</v>
      </c>
      <c r="H50" s="33">
        <v>-25156.18</v>
      </c>
      <c r="I50" s="33">
        <v>-93890.59</v>
      </c>
      <c r="J50" s="33">
        <v>-71916.14</v>
      </c>
      <c r="K50" s="33">
        <v>-75531.74</v>
      </c>
      <c r="L50" s="33">
        <v>-69554.19</v>
      </c>
      <c r="M50" s="33">
        <v>-29491.21</v>
      </c>
      <c r="N50" s="33">
        <v>-13420.11</v>
      </c>
      <c r="O50" s="31">
        <f t="shared" si="10"/>
        <v>-876528.2199999999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92204.45</v>
      </c>
      <c r="C51" s="33">
        <v>93025</v>
      </c>
      <c r="D51" s="33">
        <v>64903.77</v>
      </c>
      <c r="E51" s="33">
        <v>29244.48</v>
      </c>
      <c r="F51" s="33">
        <v>85243.68</v>
      </c>
      <c r="G51" s="33">
        <v>132946.68</v>
      </c>
      <c r="H51" s="33">
        <v>25156.18</v>
      </c>
      <c r="I51" s="33">
        <v>93890.59</v>
      </c>
      <c r="J51" s="33">
        <v>71916.14</v>
      </c>
      <c r="K51" s="33">
        <v>75531.74</v>
      </c>
      <c r="L51" s="33">
        <v>69554.19</v>
      </c>
      <c r="M51" s="33">
        <v>29491.21</v>
      </c>
      <c r="N51" s="33">
        <v>13420.11</v>
      </c>
      <c r="O51" s="31">
        <f t="shared" si="10"/>
        <v>876528.2199999999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1323754.3900000004</v>
      </c>
      <c r="C53" s="34">
        <f aca="true" t="shared" si="13" ref="C53:N53">+C20+C31</f>
        <v>981336.1699999999</v>
      </c>
      <c r="D53" s="34">
        <f t="shared" si="13"/>
        <v>869006.39</v>
      </c>
      <c r="E53" s="34">
        <f t="shared" si="13"/>
        <v>268134.52999999997</v>
      </c>
      <c r="F53" s="34">
        <f t="shared" si="13"/>
        <v>912117.6100000001</v>
      </c>
      <c r="G53" s="34">
        <f t="shared" si="13"/>
        <v>1321946.47</v>
      </c>
      <c r="H53" s="34">
        <f t="shared" si="13"/>
        <v>233624.94999999998</v>
      </c>
      <c r="I53" s="34">
        <f t="shared" si="13"/>
        <v>992815.7800000001</v>
      </c>
      <c r="J53" s="34">
        <f t="shared" si="13"/>
        <v>861879.53</v>
      </c>
      <c r="K53" s="34">
        <f t="shared" si="13"/>
        <v>1153762.56</v>
      </c>
      <c r="L53" s="34">
        <f t="shared" si="13"/>
        <v>1076029.67</v>
      </c>
      <c r="M53" s="34">
        <f t="shared" si="13"/>
        <v>611050.7100000001</v>
      </c>
      <c r="N53" s="34">
        <f t="shared" si="13"/>
        <v>305530.6500000001</v>
      </c>
      <c r="O53" s="34">
        <f>SUM(B53:N53)</f>
        <v>10910989.410000002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 s="41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1323754.39</v>
      </c>
      <c r="C59" s="42">
        <f t="shared" si="14"/>
        <v>981336.16</v>
      </c>
      <c r="D59" s="42">
        <f t="shared" si="14"/>
        <v>869006.39</v>
      </c>
      <c r="E59" s="42">
        <f t="shared" si="14"/>
        <v>268134.54</v>
      </c>
      <c r="F59" s="42">
        <f t="shared" si="14"/>
        <v>912117.6</v>
      </c>
      <c r="G59" s="42">
        <f t="shared" si="14"/>
        <v>1321946.47</v>
      </c>
      <c r="H59" s="42">
        <f t="shared" si="14"/>
        <v>233624.94</v>
      </c>
      <c r="I59" s="42">
        <f t="shared" si="14"/>
        <v>992815.78</v>
      </c>
      <c r="J59" s="42">
        <f t="shared" si="14"/>
        <v>861879.53</v>
      </c>
      <c r="K59" s="42">
        <f t="shared" si="14"/>
        <v>1153762.56</v>
      </c>
      <c r="L59" s="42">
        <f t="shared" si="14"/>
        <v>1076029.66</v>
      </c>
      <c r="M59" s="42">
        <f t="shared" si="14"/>
        <v>611050.71</v>
      </c>
      <c r="N59" s="42">
        <f t="shared" si="14"/>
        <v>305530.64</v>
      </c>
      <c r="O59" s="34">
        <f t="shared" si="14"/>
        <v>10910989.370000001</v>
      </c>
      <c r="Q59"/>
    </row>
    <row r="60" spans="1:18" ht="18.75" customHeight="1">
      <c r="A60" s="26" t="s">
        <v>54</v>
      </c>
      <c r="B60" s="42">
        <v>1089889.91</v>
      </c>
      <c r="C60" s="42">
        <v>713212.53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1803102.44</v>
      </c>
      <c r="P60"/>
      <c r="Q60"/>
      <c r="R60" s="41"/>
    </row>
    <row r="61" spans="1:16" ht="18.75" customHeight="1">
      <c r="A61" s="26" t="s">
        <v>55</v>
      </c>
      <c r="B61" s="42">
        <v>233864.48</v>
      </c>
      <c r="C61" s="42">
        <v>268123.63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501988.11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869006.39</v>
      </c>
      <c r="E62" s="43">
        <v>0</v>
      </c>
      <c r="F62" s="43">
        <v>0</v>
      </c>
      <c r="G62" s="43">
        <v>0</v>
      </c>
      <c r="H62" s="42">
        <v>233624.94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1102631.33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268134.54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268134.54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912117.6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912117.6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1321946.47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1321946.47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992815.78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992815.78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861879.53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861879.53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1153762.56</v>
      </c>
      <c r="L68" s="29">
        <v>1076029.66</v>
      </c>
      <c r="M68" s="43">
        <v>0</v>
      </c>
      <c r="N68" s="43">
        <v>0</v>
      </c>
      <c r="O68" s="34">
        <f t="shared" si="15"/>
        <v>2229792.2199999997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611050.71</v>
      </c>
      <c r="N69" s="43">
        <v>0</v>
      </c>
      <c r="O69" s="34">
        <f t="shared" si="15"/>
        <v>611050.71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305530.64</v>
      </c>
      <c r="O70" s="46">
        <f t="shared" si="15"/>
        <v>305530.64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3.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2023-01-17T13:20:33Z</dcterms:modified>
  <cp:category/>
  <cp:version/>
  <cp:contentType/>
  <cp:contentStatus/>
</cp:coreProperties>
</file>