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<sst xmlns="http://schemas.openxmlformats.org/spreadsheetml/2006/main" count="88" uniqueCount="85">
  <si>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</si>
  <si>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</si>
  <si>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</si>
  <si>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</si>
  <si>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</si>
  <si>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</si>
  <si>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</si>
  <si>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</si>
  <si>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</si>
  <si>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</si>
  <si>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</si>
  <si>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</si>
  <si>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</si>
  <si>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</si>
  <si>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</si>
  <si>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</si>
  <si>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</si>
  <si>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</si>
  <si>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</si>
  <si>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</si>
  <si>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</si>
  <si>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</si>
  <si>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</si>
  <si>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</si>
  <si>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</si>
  <si>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</si>
  <si>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</si>
  <si>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</si>
  <si>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</si>
  <si>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</si>
  <si>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</si>
  <si>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</si>
  <si>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</si>
  <si>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</si>
  <si>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</si>
  <si>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</si>
  <si>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</si>
  <si>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</si>
  <si>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</si>
  <si>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</si>
  <si>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</si>
  <si>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</si>
  <si>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</si>
  <si>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</si>
  <si>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</si>
  <si>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</si>
  <si>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</si>
  <si>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</si>
  <si>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</si>
  <si>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</si>
  <si>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</si>
  <si>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</si>
  <si>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</si>
  <si>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</si>
  <si>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</si>
  <si>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</si>
  <si>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</si>
  <si>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</si>
  <si>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</si>
  <si>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</si>
  <si>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</si>
  <si>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</si>
  <si>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</si>
  <si>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</si>
  <si>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</si>
  <si>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</si>
  <si>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</si>
  <si>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</si>
  <si>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</si>
  <si>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</si>
  <si>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</si>
  <si>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</si>
  <si>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</si>
  <si>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</si>
  <si>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</si>
  <si>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</si>
  <si>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</si>
  <si>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</si>
  <si>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</si>
  <si>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</si>
  <si>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</si>
  <si>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</si>
  <si>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</si>
  <si>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</si>
  <si>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18/12/22 - VENCIMENTO 23/12/22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</si>
</sst>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76</xdr:row>
      <xdr:rowOff>0</xdr:rowOff>
    </xdr:from>
    <xdr:to>
      <xdr:col>2</xdr:col>
      <xdr:colOff>600075</xdr:colOff>
      <xdr:row>76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049875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0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159958</v>
      </c>
      <c r="C7" s="9">
        <f t="shared" si="0"/>
        <v>108149</v>
      </c>
      <c r="D7" s="9">
        <f t="shared" si="0"/>
        <v>116822</v>
      </c>
      <c r="E7" s="9">
        <f t="shared" si="0"/>
        <v>27137</v>
      </c>
      <c r="F7" s="9">
        <f t="shared" si="0"/>
        <v>94853</v>
      </c>
      <c r="G7" s="9">
        <f t="shared" si="0"/>
        <v>135022</v>
      </c>
      <c r="H7" s="9">
        <f t="shared" si="0"/>
        <v>15621</v>
      </c>
      <c r="I7" s="9">
        <f t="shared" si="0"/>
        <v>78422</v>
      </c>
      <c r="J7" s="9">
        <f t="shared" si="0"/>
        <v>89149</v>
      </c>
      <c r="K7" s="9">
        <f t="shared" si="0"/>
        <v>150931</v>
      </c>
      <c r="L7" s="9">
        <f t="shared" si="0"/>
        <v>115416</v>
      </c>
      <c r="M7" s="9">
        <f t="shared" si="0"/>
        <v>47364</v>
      </c>
      <c r="N7" s="9">
        <f t="shared" si="0"/>
        <v>27629</v>
      </c>
      <c r="O7" s="9">
        <f t="shared" si="0"/>
        <v>1166473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8930</v>
      </c>
      <c r="C8" s="11">
        <f t="shared" si="1"/>
        <v>8840</v>
      </c>
      <c r="D8" s="11">
        <f t="shared" si="1"/>
        <v>7216</v>
      </c>
      <c r="E8" s="11">
        <f t="shared" si="1"/>
        <v>1354</v>
      </c>
      <c r="F8" s="11">
        <f t="shared" si="1"/>
        <v>5612</v>
      </c>
      <c r="G8" s="11">
        <f t="shared" si="1"/>
        <v>7436</v>
      </c>
      <c r="H8" s="11">
        <f t="shared" si="1"/>
        <v>1153</v>
      </c>
      <c r="I8" s="11">
        <f t="shared" si="1"/>
        <v>7200</v>
      </c>
      <c r="J8" s="11">
        <f t="shared" si="1"/>
        <v>6159</v>
      </c>
      <c r="K8" s="11">
        <f t="shared" si="1"/>
        <v>6401</v>
      </c>
      <c r="L8" s="11">
        <f t="shared" si="1"/>
        <v>4880</v>
      </c>
      <c r="M8" s="11">
        <f t="shared" si="1"/>
        <v>2672</v>
      </c>
      <c r="N8" s="11">
        <f t="shared" si="1"/>
        <v>1964</v>
      </c>
      <c r="O8" s="11">
        <f t="shared" si="1"/>
        <v>69817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8930</v>
      </c>
      <c r="C9" s="11">
        <v>8840</v>
      </c>
      <c r="D9" s="11">
        <v>7216</v>
      </c>
      <c r="E9" s="11">
        <v>1354</v>
      </c>
      <c r="F9" s="11">
        <v>5612</v>
      </c>
      <c r="G9" s="11">
        <v>7436</v>
      </c>
      <c r="H9" s="11">
        <v>1153</v>
      </c>
      <c r="I9" s="11">
        <v>7200</v>
      </c>
      <c r="J9" s="11">
        <v>6159</v>
      </c>
      <c r="K9" s="11">
        <v>6394</v>
      </c>
      <c r="L9" s="11">
        <v>4880</v>
      </c>
      <c r="M9" s="11">
        <v>2672</v>
      </c>
      <c r="N9" s="11">
        <v>1957</v>
      </c>
      <c r="O9" s="11">
        <f>SUM(B9:N9)</f>
        <v>69803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7</v>
      </c>
      <c r="L10" s="13">
        <v>0</v>
      </c>
      <c r="M10" s="13">
        <v>0</v>
      </c>
      <c r="N10" s="13">
        <v>7</v>
      </c>
      <c r="O10" s="11">
        <f>SUM(B10:N10)</f>
        <v>14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151028</v>
      </c>
      <c r="C11" s="13">
        <v>99309</v>
      </c>
      <c r="D11" s="13">
        <v>109606</v>
      </c>
      <c r="E11" s="13">
        <v>25783</v>
      </c>
      <c r="F11" s="13">
        <v>89241</v>
      </c>
      <c r="G11" s="13">
        <v>127586</v>
      </c>
      <c r="H11" s="13">
        <v>14468</v>
      </c>
      <c r="I11" s="13">
        <v>71222</v>
      </c>
      <c r="J11" s="13">
        <v>82990</v>
      </c>
      <c r="K11" s="13">
        <v>144530</v>
      </c>
      <c r="L11" s="13">
        <v>110536</v>
      </c>
      <c r="M11" s="13">
        <v>44692</v>
      </c>
      <c r="N11" s="13">
        <v>25665</v>
      </c>
      <c r="O11" s="11">
        <f>SUM(B11:N11)</f>
        <v>1096656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11890</v>
      </c>
      <c r="C12" s="13">
        <v>10359</v>
      </c>
      <c r="D12" s="13">
        <v>9309</v>
      </c>
      <c r="E12" s="13">
        <v>2962</v>
      </c>
      <c r="F12" s="13">
        <v>9140</v>
      </c>
      <c r="G12" s="13">
        <v>14634</v>
      </c>
      <c r="H12" s="13">
        <v>1806</v>
      </c>
      <c r="I12" s="13">
        <v>7999</v>
      </c>
      <c r="J12" s="13">
        <v>8048</v>
      </c>
      <c r="K12" s="13">
        <v>10442</v>
      </c>
      <c r="L12" s="13">
        <v>7752</v>
      </c>
      <c r="M12" s="13">
        <v>2818</v>
      </c>
      <c r="N12" s="13">
        <v>1198</v>
      </c>
      <c r="O12" s="11">
        <f>SUM(B12:N12)</f>
        <v>98357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139138</v>
      </c>
      <c r="C13" s="15">
        <f t="shared" si="2"/>
        <v>88950</v>
      </c>
      <c r="D13" s="15">
        <f t="shared" si="2"/>
        <v>100297</v>
      </c>
      <c r="E13" s="15">
        <f t="shared" si="2"/>
        <v>22821</v>
      </c>
      <c r="F13" s="15">
        <f t="shared" si="2"/>
        <v>80101</v>
      </c>
      <c r="G13" s="15">
        <f t="shared" si="2"/>
        <v>112952</v>
      </c>
      <c r="H13" s="15">
        <f t="shared" si="2"/>
        <v>12662</v>
      </c>
      <c r="I13" s="15">
        <f t="shared" si="2"/>
        <v>63223</v>
      </c>
      <c r="J13" s="15">
        <f t="shared" si="2"/>
        <v>74942</v>
      </c>
      <c r="K13" s="15">
        <f t="shared" si="2"/>
        <v>134088</v>
      </c>
      <c r="L13" s="15">
        <f t="shared" si="2"/>
        <v>102784</v>
      </c>
      <c r="M13" s="15">
        <f t="shared" si="2"/>
        <v>41874</v>
      </c>
      <c r="N13" s="15">
        <f t="shared" si="2"/>
        <v>24467</v>
      </c>
      <c r="O13" s="11">
        <f>SUM(B13:N13)</f>
        <v>998299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2.9364</v>
      </c>
      <c r="C15" s="17">
        <v>3.0335</v>
      </c>
      <c r="D15" s="17">
        <v>2.6604</v>
      </c>
      <c r="E15" s="17">
        <v>4.5449</v>
      </c>
      <c r="F15" s="17">
        <v>3.0836</v>
      </c>
      <c r="G15" s="17">
        <v>2.5372</v>
      </c>
      <c r="H15" s="17">
        <v>3.4065</v>
      </c>
      <c r="I15" s="17">
        <v>3.0121</v>
      </c>
      <c r="J15" s="17">
        <v>3.0296</v>
      </c>
      <c r="K15" s="17">
        <v>2.8637</v>
      </c>
      <c r="L15" s="17">
        <v>3.2607</v>
      </c>
      <c r="M15" s="17">
        <v>3.7626</v>
      </c>
      <c r="N15" s="17">
        <v>3.3987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1.185886080119765</v>
      </c>
      <c r="C18" s="19">
        <v>1.228666974140338</v>
      </c>
      <c r="D18" s="19">
        <v>1.266920475490502</v>
      </c>
      <c r="E18" s="19">
        <v>0.876959767981649</v>
      </c>
      <c r="F18" s="19">
        <v>1.308206435930699</v>
      </c>
      <c r="G18" s="19">
        <v>1.408134772080496</v>
      </c>
      <c r="H18" s="19">
        <v>1.661768446500564</v>
      </c>
      <c r="I18" s="19">
        <v>1.260490277264926</v>
      </c>
      <c r="J18" s="19">
        <v>1.27249420806415</v>
      </c>
      <c r="K18" s="19">
        <v>1.150781928024905</v>
      </c>
      <c r="L18" s="19">
        <v>1.215439312073882</v>
      </c>
      <c r="M18" s="19">
        <v>1.210155681227822</v>
      </c>
      <c r="N18" s="19">
        <v>1.067429917354042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 aca="true" t="shared" si="3" ref="B20:N20">SUM(B21:B29)</f>
        <v>650167.21</v>
      </c>
      <c r="C20" s="24">
        <f t="shared" si="3"/>
        <v>451443.73000000004</v>
      </c>
      <c r="D20" s="24">
        <f t="shared" si="3"/>
        <v>439219.4300000001</v>
      </c>
      <c r="E20" s="24">
        <f t="shared" si="3"/>
        <v>125019.57</v>
      </c>
      <c r="F20" s="24">
        <f t="shared" si="3"/>
        <v>419469.91</v>
      </c>
      <c r="G20" s="24">
        <f t="shared" si="3"/>
        <v>553907.38</v>
      </c>
      <c r="H20" s="24">
        <f t="shared" si="3"/>
        <v>100716.20999999999</v>
      </c>
      <c r="I20" s="24">
        <f t="shared" si="3"/>
        <v>364753.2</v>
      </c>
      <c r="J20" s="24">
        <f t="shared" si="3"/>
        <v>385032.25</v>
      </c>
      <c r="K20" s="24">
        <f t="shared" si="3"/>
        <v>571042.4600000001</v>
      </c>
      <c r="L20" s="24">
        <f t="shared" si="3"/>
        <v>528532.62</v>
      </c>
      <c r="M20" s="24">
        <f t="shared" si="3"/>
        <v>261577.81999999998</v>
      </c>
      <c r="N20" s="24">
        <f t="shared" si="3"/>
        <v>118131.36</v>
      </c>
      <c r="O20" s="24">
        <f>O21+O22+O23+O24+O25+O26+O27+O28+O29</f>
        <v>4969013.15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 aca="true" t="shared" si="4" ref="B21:N21">ROUND(B15*B7,2)</f>
        <v>469700.67</v>
      </c>
      <c r="C21" s="28">
        <f t="shared" si="4"/>
        <v>328069.99</v>
      </c>
      <c r="D21" s="28">
        <f t="shared" si="4"/>
        <v>310793.25</v>
      </c>
      <c r="E21" s="28">
        <f t="shared" si="4"/>
        <v>123334.95</v>
      </c>
      <c r="F21" s="28">
        <f t="shared" si="4"/>
        <v>292488.71</v>
      </c>
      <c r="G21" s="28">
        <f t="shared" si="4"/>
        <v>342577.82</v>
      </c>
      <c r="H21" s="28">
        <f t="shared" si="4"/>
        <v>53212.94</v>
      </c>
      <c r="I21" s="28">
        <f t="shared" si="4"/>
        <v>236214.91</v>
      </c>
      <c r="J21" s="28">
        <f t="shared" si="4"/>
        <v>270085.81</v>
      </c>
      <c r="K21" s="28">
        <f t="shared" si="4"/>
        <v>432221.1</v>
      </c>
      <c r="L21" s="28">
        <f t="shared" si="4"/>
        <v>376336.95</v>
      </c>
      <c r="M21" s="28">
        <f t="shared" si="4"/>
        <v>178211.79</v>
      </c>
      <c r="N21" s="28">
        <f t="shared" si="4"/>
        <v>93902.68</v>
      </c>
      <c r="O21" s="28">
        <f aca="true" t="shared" si="5" ref="O21:O29">SUM(B21:N21)</f>
        <v>3507151.5700000003</v>
      </c>
    </row>
    <row r="22" spans="1:23" ht="18.75" customHeight="1">
      <c r="A22" s="26" t="s">
        <v>33</v>
      </c>
      <c r="B22" s="28">
        <f>IF(B18&lt;&gt;0,ROUND((B18-1)*B21,2),0)</f>
        <v>87310.82</v>
      </c>
      <c r="C22" s="28">
        <f aca="true" t="shared" si="6" ref="C22:N22">IF(C18&lt;&gt;0,ROUND((C18-1)*C21,2),0)</f>
        <v>75018.77</v>
      </c>
      <c r="D22" s="28">
        <f t="shared" si="6"/>
        <v>82957.08</v>
      </c>
      <c r="E22" s="28">
        <f t="shared" si="6"/>
        <v>-15175.16</v>
      </c>
      <c r="F22" s="28">
        <f t="shared" si="6"/>
        <v>90146.9</v>
      </c>
      <c r="G22" s="28">
        <f t="shared" si="6"/>
        <v>139817.92</v>
      </c>
      <c r="H22" s="28">
        <f t="shared" si="6"/>
        <v>35214.64</v>
      </c>
      <c r="I22" s="28">
        <f t="shared" si="6"/>
        <v>61531.69</v>
      </c>
      <c r="J22" s="28">
        <f t="shared" si="6"/>
        <v>73596.82</v>
      </c>
      <c r="K22" s="28">
        <f t="shared" si="6"/>
        <v>65171.13</v>
      </c>
      <c r="L22" s="28">
        <f t="shared" si="6"/>
        <v>81077.77</v>
      </c>
      <c r="M22" s="28">
        <f t="shared" si="6"/>
        <v>37452.22</v>
      </c>
      <c r="N22" s="28">
        <f t="shared" si="6"/>
        <v>6331.85</v>
      </c>
      <c r="O22" s="28">
        <f t="shared" si="5"/>
        <v>820452.4500000002</v>
      </c>
      <c r="W22" s="51"/>
    </row>
    <row r="23" spans="1:15" ht="18.75" customHeight="1">
      <c r="A23" s="26" t="s">
        <v>34</v>
      </c>
      <c r="B23" s="28">
        <v>27416.51</v>
      </c>
      <c r="C23" s="28">
        <v>19190.15</v>
      </c>
      <c r="D23" s="28">
        <v>14990.09</v>
      </c>
      <c r="E23" s="28">
        <v>5698.44</v>
      </c>
      <c r="F23" s="28">
        <v>16205.81</v>
      </c>
      <c r="G23" s="28">
        <v>25776.28</v>
      </c>
      <c r="H23" s="28">
        <v>3819.28</v>
      </c>
      <c r="I23" s="28">
        <v>21872.2</v>
      </c>
      <c r="J23" s="28">
        <v>17312.4</v>
      </c>
      <c r="K23" s="28">
        <v>28676.09</v>
      </c>
      <c r="L23" s="28">
        <v>26545.79</v>
      </c>
      <c r="M23" s="28">
        <v>14240.02</v>
      </c>
      <c r="N23" s="28">
        <v>7150.92</v>
      </c>
      <c r="O23" s="28">
        <f t="shared" si="5"/>
        <v>228893.98</v>
      </c>
    </row>
    <row r="24" spans="1:15" ht="18.75" customHeight="1">
      <c r="A24" s="26" t="s">
        <v>35</v>
      </c>
      <c r="B24" s="28">
        <v>3458.86</v>
      </c>
      <c r="C24" s="28">
        <v>3458.86</v>
      </c>
      <c r="D24" s="28">
        <v>1729.43</v>
      </c>
      <c r="E24" s="28">
        <v>1729.43</v>
      </c>
      <c r="F24" s="28">
        <v>1729.43</v>
      </c>
      <c r="G24" s="28">
        <v>1729.43</v>
      </c>
      <c r="H24" s="28">
        <v>1729.43</v>
      </c>
      <c r="I24" s="28">
        <v>1729.43</v>
      </c>
      <c r="J24" s="28">
        <v>1729.43</v>
      </c>
      <c r="K24" s="28">
        <v>1729.43</v>
      </c>
      <c r="L24" s="28">
        <v>1729.43</v>
      </c>
      <c r="M24" s="28">
        <v>1729.43</v>
      </c>
      <c r="N24" s="28">
        <v>1729.43</v>
      </c>
      <c r="O24" s="28">
        <f t="shared" si="5"/>
        <v>25941.45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-4111.98</v>
      </c>
      <c r="E25" s="28">
        <v>0</v>
      </c>
      <c r="F25" s="28">
        <v>-10042.77</v>
      </c>
      <c r="G25" s="28">
        <v>0</v>
      </c>
      <c r="H25" s="28">
        <v>-2104.18</v>
      </c>
      <c r="I25" s="28">
        <v>0</v>
      </c>
      <c r="J25" s="28">
        <v>-5811.51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-22070.440000000002</v>
      </c>
    </row>
    <row r="26" spans="1:26" ht="18.75" customHeight="1">
      <c r="A26" s="26" t="s">
        <v>68</v>
      </c>
      <c r="B26" s="28">
        <v>1258.32</v>
      </c>
      <c r="C26" s="28">
        <v>911.82</v>
      </c>
      <c r="D26" s="28">
        <v>870.14</v>
      </c>
      <c r="E26" s="28">
        <v>247.49</v>
      </c>
      <c r="F26" s="28">
        <v>836.27</v>
      </c>
      <c r="G26" s="28">
        <v>1091.58</v>
      </c>
      <c r="H26" s="28">
        <v>198</v>
      </c>
      <c r="I26" s="28">
        <v>687.78</v>
      </c>
      <c r="J26" s="28">
        <v>763.33</v>
      </c>
      <c r="K26" s="28">
        <v>1130.66</v>
      </c>
      <c r="L26" s="28">
        <v>1039.48</v>
      </c>
      <c r="M26" s="28">
        <v>494.99</v>
      </c>
      <c r="N26" s="28">
        <v>234.46</v>
      </c>
      <c r="O26" s="28">
        <f t="shared" si="5"/>
        <v>9764.319999999998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954.64</v>
      </c>
      <c r="C27" s="28">
        <v>710.8</v>
      </c>
      <c r="D27" s="28">
        <v>623.4</v>
      </c>
      <c r="E27" s="28">
        <v>190.42</v>
      </c>
      <c r="F27" s="28">
        <v>627.33</v>
      </c>
      <c r="G27" s="28">
        <v>845.1</v>
      </c>
      <c r="H27" s="28">
        <v>156.5</v>
      </c>
      <c r="I27" s="28">
        <v>661.23</v>
      </c>
      <c r="J27" s="28">
        <v>620.8</v>
      </c>
      <c r="K27" s="28">
        <v>812.53</v>
      </c>
      <c r="L27" s="28">
        <v>721.24</v>
      </c>
      <c r="M27" s="28">
        <v>408.2</v>
      </c>
      <c r="N27" s="28">
        <v>213.88</v>
      </c>
      <c r="O27" s="28">
        <f t="shared" si="5"/>
        <v>7546.07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445.34</v>
      </c>
      <c r="C28" s="28">
        <v>331.57</v>
      </c>
      <c r="D28" s="28">
        <v>290.81</v>
      </c>
      <c r="E28" s="28">
        <v>88.82</v>
      </c>
      <c r="F28" s="28">
        <v>292.63</v>
      </c>
      <c r="G28" s="28">
        <v>394.23</v>
      </c>
      <c r="H28" s="28">
        <v>73.01</v>
      </c>
      <c r="I28" s="28">
        <v>306.63</v>
      </c>
      <c r="J28" s="28">
        <v>295.07</v>
      </c>
      <c r="K28" s="28">
        <v>373.55</v>
      </c>
      <c r="L28" s="28">
        <v>336.44</v>
      </c>
      <c r="M28" s="28">
        <v>190.43</v>
      </c>
      <c r="N28" s="28">
        <v>99.78</v>
      </c>
      <c r="O28" s="28">
        <f t="shared" si="5"/>
        <v>3518.3100000000004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59622.05</v>
      </c>
      <c r="C29" s="28">
        <v>23751.77</v>
      </c>
      <c r="D29" s="28">
        <v>31077.21</v>
      </c>
      <c r="E29" s="28">
        <v>8905.18</v>
      </c>
      <c r="F29" s="28">
        <v>27185.6</v>
      </c>
      <c r="G29" s="28">
        <v>41675.02</v>
      </c>
      <c r="H29" s="28">
        <v>8416.59</v>
      </c>
      <c r="I29" s="28">
        <v>41749.33</v>
      </c>
      <c r="J29" s="28">
        <v>26440.1</v>
      </c>
      <c r="K29" s="28">
        <v>40927.97</v>
      </c>
      <c r="L29" s="28">
        <v>40745.52</v>
      </c>
      <c r="M29" s="28">
        <v>28850.74</v>
      </c>
      <c r="N29" s="28">
        <v>8468.36</v>
      </c>
      <c r="O29" s="28">
        <f t="shared" si="5"/>
        <v>387815.43999999994</v>
      </c>
      <c r="P29"/>
      <c r="Q29"/>
      <c r="R29"/>
      <c r="S29"/>
      <c r="T29"/>
      <c r="U29"/>
      <c r="V29"/>
      <c r="W29"/>
      <c r="X29"/>
      <c r="Y29"/>
      <c r="Z29"/>
    </row>
    <row r="30" spans="1:16" ht="15" customHeight="1">
      <c r="A30" s="27"/>
      <c r="B30" s="16"/>
      <c r="C30" s="16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6"/>
      <c r="P30" s="52"/>
    </row>
    <row r="31" spans="1:15" ht="18.75" customHeight="1">
      <c r="A31" s="14" t="s">
        <v>37</v>
      </c>
      <c r="B31" s="28">
        <f>+B32+B34+B47+B48+B49+B54-B55</f>
        <v>-46289.03</v>
      </c>
      <c r="C31" s="28">
        <f aca="true" t="shared" si="7" ref="C31:O31">+C32+C34+C47+C48+C49+C54-C55</f>
        <v>-43966.31</v>
      </c>
      <c r="D31" s="28">
        <f t="shared" si="7"/>
        <v>-36588.93</v>
      </c>
      <c r="E31" s="28">
        <f t="shared" si="7"/>
        <v>-7333.83</v>
      </c>
      <c r="F31" s="28">
        <f t="shared" si="7"/>
        <v>-29343</v>
      </c>
      <c r="G31" s="28">
        <f t="shared" si="7"/>
        <v>-38788.29</v>
      </c>
      <c r="H31" s="28">
        <f t="shared" si="7"/>
        <v>-6174.18</v>
      </c>
      <c r="I31" s="28">
        <f t="shared" si="7"/>
        <v>-35504.47</v>
      </c>
      <c r="J31" s="28">
        <f t="shared" si="7"/>
        <v>-31344.18</v>
      </c>
      <c r="K31" s="28">
        <f t="shared" si="7"/>
        <v>-34420.79</v>
      </c>
      <c r="L31" s="28">
        <f t="shared" si="7"/>
        <v>-27252.16</v>
      </c>
      <c r="M31" s="28">
        <f t="shared" si="7"/>
        <v>-14509.259999999998</v>
      </c>
      <c r="N31" s="28">
        <f t="shared" si="7"/>
        <v>-9914.58</v>
      </c>
      <c r="O31" s="28">
        <f t="shared" si="7"/>
        <v>-361429.00999999995</v>
      </c>
    </row>
    <row r="32" spans="1:15" ht="18.75" customHeight="1">
      <c r="A32" s="26" t="s">
        <v>38</v>
      </c>
      <c r="B32" s="29">
        <f>+B33</f>
        <v>-39292</v>
      </c>
      <c r="C32" s="29">
        <f>+C33</f>
        <v>-38896</v>
      </c>
      <c r="D32" s="29">
        <f aca="true" t="shared" si="8" ref="D32:O32">+D33</f>
        <v>-31750.4</v>
      </c>
      <c r="E32" s="29">
        <f t="shared" si="8"/>
        <v>-5957.6</v>
      </c>
      <c r="F32" s="29">
        <f t="shared" si="8"/>
        <v>-24692.8</v>
      </c>
      <c r="G32" s="29">
        <f t="shared" si="8"/>
        <v>-32718.4</v>
      </c>
      <c r="H32" s="29">
        <f t="shared" si="8"/>
        <v>-5073.2</v>
      </c>
      <c r="I32" s="29">
        <f t="shared" si="8"/>
        <v>-31680</v>
      </c>
      <c r="J32" s="29">
        <f t="shared" si="8"/>
        <v>-27099.6</v>
      </c>
      <c r="K32" s="29">
        <f t="shared" si="8"/>
        <v>-28133.6</v>
      </c>
      <c r="L32" s="29">
        <f t="shared" si="8"/>
        <v>-21472</v>
      </c>
      <c r="M32" s="29">
        <f t="shared" si="8"/>
        <v>-11756.8</v>
      </c>
      <c r="N32" s="29">
        <f t="shared" si="8"/>
        <v>-8610.8</v>
      </c>
      <c r="O32" s="29">
        <f t="shared" si="8"/>
        <v>-307133.19999999995</v>
      </c>
    </row>
    <row r="33" spans="1:26" ht="18.75" customHeight="1">
      <c r="A33" s="27" t="s">
        <v>39</v>
      </c>
      <c r="B33" s="16">
        <f>ROUND((-B9)*$G$3,2)</f>
        <v>-39292</v>
      </c>
      <c r="C33" s="16">
        <f aca="true" t="shared" si="9" ref="C33:N33">ROUND((-C9)*$G$3,2)</f>
        <v>-38896</v>
      </c>
      <c r="D33" s="16">
        <f t="shared" si="9"/>
        <v>-31750.4</v>
      </c>
      <c r="E33" s="16">
        <f t="shared" si="9"/>
        <v>-5957.6</v>
      </c>
      <c r="F33" s="16">
        <f t="shared" si="9"/>
        <v>-24692.8</v>
      </c>
      <c r="G33" s="16">
        <f t="shared" si="9"/>
        <v>-32718.4</v>
      </c>
      <c r="H33" s="16">
        <f t="shared" si="9"/>
        <v>-5073.2</v>
      </c>
      <c r="I33" s="16">
        <f t="shared" si="9"/>
        <v>-31680</v>
      </c>
      <c r="J33" s="16">
        <f t="shared" si="9"/>
        <v>-27099.6</v>
      </c>
      <c r="K33" s="16">
        <f t="shared" si="9"/>
        <v>-28133.6</v>
      </c>
      <c r="L33" s="16">
        <f t="shared" si="9"/>
        <v>-21472</v>
      </c>
      <c r="M33" s="16">
        <f t="shared" si="9"/>
        <v>-11756.8</v>
      </c>
      <c r="N33" s="16">
        <f t="shared" si="9"/>
        <v>-8610.8</v>
      </c>
      <c r="O33" s="30">
        <f aca="true" t="shared" si="10" ref="O33:O55">SUM(B33:N33)</f>
        <v>-307133.19999999995</v>
      </c>
      <c r="P33"/>
      <c r="Q33"/>
      <c r="R33"/>
      <c r="S33"/>
      <c r="T33"/>
      <c r="U33"/>
      <c r="V33"/>
      <c r="W33"/>
      <c r="X33"/>
      <c r="Y33"/>
      <c r="Z33"/>
    </row>
    <row r="34" spans="1:15" ht="18.75" customHeight="1">
      <c r="A34" s="26" t="s">
        <v>40</v>
      </c>
      <c r="B34" s="29">
        <f>SUM(B35:B45)</f>
        <v>-6997.03</v>
      </c>
      <c r="C34" s="29">
        <f aca="true" t="shared" si="11" ref="C34:O34">SUM(C35:C45)</f>
        <v>-5070.31</v>
      </c>
      <c r="D34" s="29">
        <f t="shared" si="11"/>
        <v>-4838.53</v>
      </c>
      <c r="E34" s="29">
        <f t="shared" si="11"/>
        <v>-1376.23</v>
      </c>
      <c r="F34" s="29">
        <f t="shared" si="11"/>
        <v>-4650.2</v>
      </c>
      <c r="G34" s="29">
        <f t="shared" si="11"/>
        <v>-6069.89</v>
      </c>
      <c r="H34" s="29">
        <f t="shared" si="11"/>
        <v>-1100.98</v>
      </c>
      <c r="I34" s="29">
        <f t="shared" si="11"/>
        <v>-3824.47</v>
      </c>
      <c r="J34" s="29">
        <f t="shared" si="11"/>
        <v>-4244.58</v>
      </c>
      <c r="K34" s="29">
        <f t="shared" si="11"/>
        <v>-6287.19</v>
      </c>
      <c r="L34" s="29">
        <f t="shared" si="11"/>
        <v>-5780.16</v>
      </c>
      <c r="M34" s="29">
        <f t="shared" si="11"/>
        <v>-2752.46</v>
      </c>
      <c r="N34" s="29">
        <f t="shared" si="11"/>
        <v>-1303.78</v>
      </c>
      <c r="O34" s="29">
        <f t="shared" si="11"/>
        <v>-54295.810000000005</v>
      </c>
    </row>
    <row r="35" spans="1:26" ht="18.75" customHeight="1">
      <c r="A35" s="27" t="s">
        <v>41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f t="shared" si="10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42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43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44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2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45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81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f t="shared" si="10"/>
        <v>0</v>
      </c>
      <c r="P40"/>
      <c r="Q40" s="57"/>
      <c r="R40" s="58"/>
      <c r="S40" s="58"/>
      <c r="T40" s="58"/>
      <c r="U40" s="58"/>
      <c r="V40" s="58"/>
      <c r="W40" s="58"/>
      <c r="X40" s="58"/>
      <c r="Y40" s="58"/>
      <c r="Z40" s="58"/>
    </row>
    <row r="41" spans="1:26" ht="18.75" customHeight="1">
      <c r="A41" s="12" t="s">
        <v>82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f t="shared" si="10"/>
        <v>0</v>
      </c>
      <c r="P41"/>
      <c r="Q41" s="58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46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f t="shared" si="10"/>
        <v>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47</v>
      </c>
      <c r="B43" s="31">
        <v>-6997.03</v>
      </c>
      <c r="C43" s="31">
        <v>-5070.31</v>
      </c>
      <c r="D43" s="31">
        <v>-4838.53</v>
      </c>
      <c r="E43" s="31">
        <v>-1376.23</v>
      </c>
      <c r="F43" s="31">
        <v>-4650.2</v>
      </c>
      <c r="G43" s="31">
        <v>-6069.89</v>
      </c>
      <c r="H43" s="31">
        <v>-1100.98</v>
      </c>
      <c r="I43" s="31">
        <v>-3824.47</v>
      </c>
      <c r="J43" s="31">
        <v>-4244.58</v>
      </c>
      <c r="K43" s="31">
        <v>-6287.19</v>
      </c>
      <c r="L43" s="31">
        <v>-5780.16</v>
      </c>
      <c r="M43" s="31">
        <v>-2752.46</v>
      </c>
      <c r="N43" s="31">
        <v>-1303.78</v>
      </c>
      <c r="O43" s="31">
        <f>SUM(B43:N43)</f>
        <v>-54295.810000000005</v>
      </c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73</v>
      </c>
      <c r="B44" s="59">
        <v>0</v>
      </c>
      <c r="C44" s="59">
        <v>0</v>
      </c>
      <c r="D44" s="59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31">
        <f t="shared" si="10"/>
        <v>0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74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26" t="s">
        <v>48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1">
        <f t="shared" si="10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26" t="s">
        <v>49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>SUM(B48:N48)</f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75</v>
      </c>
      <c r="B49" s="33">
        <f>B50+B51</f>
        <v>0</v>
      </c>
      <c r="C49" s="33">
        <f aca="true" t="shared" si="12" ref="C49:O49">C50+C51</f>
        <v>0</v>
      </c>
      <c r="D49" s="33">
        <f t="shared" si="12"/>
        <v>0</v>
      </c>
      <c r="E49" s="33">
        <f t="shared" si="12"/>
        <v>0</v>
      </c>
      <c r="F49" s="33">
        <f t="shared" si="12"/>
        <v>0</v>
      </c>
      <c r="G49" s="33">
        <f t="shared" si="12"/>
        <v>0</v>
      </c>
      <c r="H49" s="33">
        <f t="shared" si="12"/>
        <v>0</v>
      </c>
      <c r="I49" s="33">
        <f t="shared" si="12"/>
        <v>0</v>
      </c>
      <c r="J49" s="33">
        <f t="shared" si="12"/>
        <v>0</v>
      </c>
      <c r="K49" s="33">
        <f t="shared" si="12"/>
        <v>0</v>
      </c>
      <c r="L49" s="33">
        <f t="shared" si="12"/>
        <v>0</v>
      </c>
      <c r="M49" s="33">
        <f t="shared" si="12"/>
        <v>0</v>
      </c>
      <c r="N49" s="33">
        <f t="shared" si="12"/>
        <v>0</v>
      </c>
      <c r="O49" s="33">
        <f t="shared" si="12"/>
        <v>0</v>
      </c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</row>
    <row r="50" spans="1:26" ht="18.75" customHeight="1">
      <c r="A50" s="27" t="s">
        <v>78</v>
      </c>
      <c r="B50" s="33">
        <v>-43896.69</v>
      </c>
      <c r="C50" s="33">
        <v>-40966.74</v>
      </c>
      <c r="D50" s="33">
        <v>-32522.85</v>
      </c>
      <c r="E50" s="33">
        <v>-12673.81</v>
      </c>
      <c r="F50" s="33">
        <v>-37800.3</v>
      </c>
      <c r="G50" s="33">
        <v>-55517.01</v>
      </c>
      <c r="H50" s="33">
        <v>-10671.11</v>
      </c>
      <c r="I50" s="33">
        <v>-32946.28</v>
      </c>
      <c r="J50" s="33">
        <v>-32372.28</v>
      </c>
      <c r="K50" s="33">
        <v>-36675.44</v>
      </c>
      <c r="L50" s="33">
        <v>-32762.28</v>
      </c>
      <c r="M50" s="33">
        <v>-13846.52</v>
      </c>
      <c r="N50" s="33">
        <v>-4754.98</v>
      </c>
      <c r="O50" s="31">
        <f t="shared" si="10"/>
        <v>-387406.29000000004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79</v>
      </c>
      <c r="B51" s="33">
        <v>43896.69</v>
      </c>
      <c r="C51" s="33">
        <v>40966.74</v>
      </c>
      <c r="D51" s="33">
        <v>32522.85</v>
      </c>
      <c r="E51" s="33">
        <v>12673.81</v>
      </c>
      <c r="F51" s="33">
        <v>37800.3</v>
      </c>
      <c r="G51" s="33">
        <v>55517.01</v>
      </c>
      <c r="H51" s="33">
        <v>10671.11</v>
      </c>
      <c r="I51" s="33">
        <v>32946.28</v>
      </c>
      <c r="J51" s="33">
        <v>32372.28</v>
      </c>
      <c r="K51" s="33">
        <v>36675.44</v>
      </c>
      <c r="L51" s="33">
        <v>32762.28</v>
      </c>
      <c r="M51" s="33">
        <v>13846.52</v>
      </c>
      <c r="N51" s="33">
        <v>4754.98</v>
      </c>
      <c r="O51" s="31">
        <f t="shared" si="10"/>
        <v>387406.29000000004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12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58"/>
      <c r="Q52" s="58"/>
      <c r="R52" s="58"/>
      <c r="S52" s="58"/>
      <c r="T52" s="58"/>
      <c r="U52" s="60"/>
      <c r="V52" s="61"/>
      <c r="W52" s="58"/>
      <c r="X52" s="58"/>
      <c r="Y52" s="58"/>
      <c r="Z52" s="58"/>
    </row>
    <row r="53" spans="1:26" ht="18.75" customHeight="1">
      <c r="A53" s="14" t="s">
        <v>50</v>
      </c>
      <c r="B53" s="34">
        <f>+B20+B31</f>
        <v>603878.1799999999</v>
      </c>
      <c r="C53" s="34">
        <f aca="true" t="shared" si="13" ref="C53:N53">+C20+C31</f>
        <v>407477.42000000004</v>
      </c>
      <c r="D53" s="34">
        <f t="shared" si="13"/>
        <v>402630.5000000001</v>
      </c>
      <c r="E53" s="34">
        <f t="shared" si="13"/>
        <v>117685.74</v>
      </c>
      <c r="F53" s="34">
        <f t="shared" si="13"/>
        <v>390126.91</v>
      </c>
      <c r="G53" s="34">
        <f t="shared" si="13"/>
        <v>515119.09</v>
      </c>
      <c r="H53" s="34">
        <f t="shared" si="13"/>
        <v>94542.03</v>
      </c>
      <c r="I53" s="34">
        <f t="shared" si="13"/>
        <v>329248.73</v>
      </c>
      <c r="J53" s="34">
        <f t="shared" si="13"/>
        <v>353688.07</v>
      </c>
      <c r="K53" s="34">
        <f t="shared" si="13"/>
        <v>536621.67</v>
      </c>
      <c r="L53" s="34">
        <f t="shared" si="13"/>
        <v>501280.46</v>
      </c>
      <c r="M53" s="34">
        <f t="shared" si="13"/>
        <v>247068.55999999997</v>
      </c>
      <c r="N53" s="34">
        <f t="shared" si="13"/>
        <v>108216.78</v>
      </c>
      <c r="O53" s="34">
        <f>SUM(B53:N53)</f>
        <v>4607584.14</v>
      </c>
      <c r="P53"/>
      <c r="Q53" s="41"/>
      <c r="R53"/>
      <c r="S53"/>
      <c r="T53"/>
      <c r="U53" s="41"/>
      <c r="V53"/>
      <c r="W53"/>
      <c r="X53"/>
      <c r="Y53"/>
      <c r="Z53"/>
    </row>
    <row r="54" spans="1:21" ht="18.75" customHeight="1">
      <c r="A54" s="35" t="s">
        <v>51</v>
      </c>
      <c r="B54" s="31">
        <v>0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16">
        <f t="shared" si="10"/>
        <v>0</v>
      </c>
      <c r="P54"/>
      <c r="Q54"/>
      <c r="R54"/>
      <c r="S54"/>
      <c r="U54" s="40"/>
    </row>
    <row r="55" spans="1:19" ht="18.75" customHeight="1">
      <c r="A55" s="35" t="s">
        <v>52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/>
      <c r="R55"/>
      <c r="S55"/>
    </row>
    <row r="56" spans="1:19" ht="15.75">
      <c r="A56" s="36"/>
      <c r="B56" s="37"/>
      <c r="C56" s="37"/>
      <c r="D56" s="38"/>
      <c r="E56" s="38"/>
      <c r="F56" s="38"/>
      <c r="G56" s="38"/>
      <c r="H56" s="38"/>
      <c r="I56" s="37"/>
      <c r="J56" s="38"/>
      <c r="K56" s="38"/>
      <c r="L56" s="38"/>
      <c r="M56" s="38"/>
      <c r="N56" s="38"/>
      <c r="O56" s="39"/>
      <c r="P56" s="40"/>
      <c r="Q56"/>
      <c r="R56" s="41"/>
      <c r="S56"/>
    </row>
    <row r="57" spans="1:19" ht="12.75" customHeight="1">
      <c r="A57" s="62"/>
      <c r="B57" s="63"/>
      <c r="C57" s="63"/>
      <c r="D57" s="64"/>
      <c r="E57" s="64"/>
      <c r="F57" s="64"/>
      <c r="G57" s="64"/>
      <c r="H57" s="64"/>
      <c r="I57" s="63"/>
      <c r="J57" s="64"/>
      <c r="K57" s="64"/>
      <c r="L57" s="64"/>
      <c r="M57" s="64"/>
      <c r="N57" s="64"/>
      <c r="O57" s="65"/>
      <c r="P57" s="58"/>
      <c r="Q57" s="58"/>
      <c r="R57" s="60"/>
      <c r="S57" s="58"/>
    </row>
    <row r="58" spans="1:17" ht="15" customHeight="1">
      <c r="A58" s="66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58"/>
      <c r="Q58" s="58"/>
    </row>
    <row r="59" spans="1:17" ht="18.75" customHeight="1">
      <c r="A59" s="14" t="s">
        <v>53</v>
      </c>
      <c r="B59" s="42">
        <f aca="true" t="shared" si="14" ref="B59:O59">SUM(B60:B70)</f>
        <v>603878.1699999999</v>
      </c>
      <c r="C59" s="42">
        <f t="shared" si="14"/>
        <v>407477.43</v>
      </c>
      <c r="D59" s="42">
        <f t="shared" si="14"/>
        <v>402630.5</v>
      </c>
      <c r="E59" s="42">
        <f t="shared" si="14"/>
        <v>117685.74</v>
      </c>
      <c r="F59" s="42">
        <f t="shared" si="14"/>
        <v>390126.91</v>
      </c>
      <c r="G59" s="42">
        <f t="shared" si="14"/>
        <v>515119.09</v>
      </c>
      <c r="H59" s="42">
        <f t="shared" si="14"/>
        <v>94542.03</v>
      </c>
      <c r="I59" s="42">
        <f t="shared" si="14"/>
        <v>329248.72</v>
      </c>
      <c r="J59" s="42">
        <f t="shared" si="14"/>
        <v>353688.07</v>
      </c>
      <c r="K59" s="42">
        <f t="shared" si="14"/>
        <v>536621.68</v>
      </c>
      <c r="L59" s="42">
        <f t="shared" si="14"/>
        <v>501280.47</v>
      </c>
      <c r="M59" s="42">
        <f t="shared" si="14"/>
        <v>247068.56</v>
      </c>
      <c r="N59" s="42">
        <f t="shared" si="14"/>
        <v>108216.78</v>
      </c>
      <c r="O59" s="34">
        <f t="shared" si="14"/>
        <v>4607584.149999999</v>
      </c>
      <c r="Q59"/>
    </row>
    <row r="60" spans="1:18" ht="18.75" customHeight="1">
      <c r="A60" s="26" t="s">
        <v>54</v>
      </c>
      <c r="B60" s="42">
        <v>503190.79</v>
      </c>
      <c r="C60" s="42">
        <v>300034.24</v>
      </c>
      <c r="D60" s="43">
        <v>0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34">
        <f>SUM(B60:N60)</f>
        <v>803225.03</v>
      </c>
      <c r="P60"/>
      <c r="Q60"/>
      <c r="R60" s="41"/>
    </row>
    <row r="61" spans="1:16" ht="18.75" customHeight="1">
      <c r="A61" s="26" t="s">
        <v>55</v>
      </c>
      <c r="B61" s="42">
        <v>100687.38</v>
      </c>
      <c r="C61" s="42">
        <v>107443.19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 aca="true" t="shared" si="15" ref="O61:O70">SUM(B61:N61)</f>
        <v>208130.57</v>
      </c>
      <c r="P61"/>
    </row>
    <row r="62" spans="1:17" ht="18.75" customHeight="1">
      <c r="A62" s="26" t="s">
        <v>56</v>
      </c>
      <c r="B62" s="43">
        <v>0</v>
      </c>
      <c r="C62" s="43">
        <v>0</v>
      </c>
      <c r="D62" s="29">
        <v>402630.5</v>
      </c>
      <c r="E62" s="43">
        <v>0</v>
      </c>
      <c r="F62" s="43">
        <v>0</v>
      </c>
      <c r="G62" s="43">
        <v>0</v>
      </c>
      <c r="H62" s="42">
        <v>94542.03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29">
        <f t="shared" si="15"/>
        <v>497172.53</v>
      </c>
      <c r="P62" s="52"/>
      <c r="Q62"/>
    </row>
    <row r="63" spans="1:18" ht="18.75" customHeight="1">
      <c r="A63" s="26" t="s">
        <v>57</v>
      </c>
      <c r="B63" s="43">
        <v>0</v>
      </c>
      <c r="C63" s="43">
        <v>0</v>
      </c>
      <c r="D63" s="43">
        <v>0</v>
      </c>
      <c r="E63" s="29">
        <v>117685.74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34">
        <f t="shared" si="15"/>
        <v>117685.74</v>
      </c>
      <c r="R63"/>
    </row>
    <row r="64" spans="1:19" ht="18.75" customHeight="1">
      <c r="A64" s="26" t="s">
        <v>58</v>
      </c>
      <c r="B64" s="43">
        <v>0</v>
      </c>
      <c r="C64" s="43">
        <v>0</v>
      </c>
      <c r="D64" s="43">
        <v>0</v>
      </c>
      <c r="E64" s="43">
        <v>0</v>
      </c>
      <c r="F64" s="29">
        <v>390126.91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29">
        <f t="shared" si="15"/>
        <v>390126.91</v>
      </c>
      <c r="S64"/>
    </row>
    <row r="65" spans="1:20" ht="18.75" customHeight="1">
      <c r="A65" s="26" t="s">
        <v>59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2">
        <v>515119.09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34">
        <f t="shared" si="15"/>
        <v>515119.09</v>
      </c>
      <c r="T65"/>
    </row>
    <row r="66" spans="1:21" ht="18.75" customHeight="1">
      <c r="A66" s="26" t="s">
        <v>60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2">
        <v>329248.72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329248.72</v>
      </c>
      <c r="U66"/>
    </row>
    <row r="67" spans="1:22" ht="18.75" customHeight="1">
      <c r="A67" s="26" t="s">
        <v>61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29">
        <v>353688.07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353688.07</v>
      </c>
      <c r="V67"/>
    </row>
    <row r="68" spans="1:23" ht="18.75" customHeight="1">
      <c r="A68" s="26" t="s">
        <v>62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29">
        <v>536621.68</v>
      </c>
      <c r="L68" s="29">
        <v>501280.47</v>
      </c>
      <c r="M68" s="43">
        <v>0</v>
      </c>
      <c r="N68" s="43">
        <v>0</v>
      </c>
      <c r="O68" s="34">
        <f t="shared" si="15"/>
        <v>1037902.15</v>
      </c>
      <c r="P68"/>
      <c r="W68"/>
    </row>
    <row r="69" spans="1:25" ht="18.75" customHeight="1">
      <c r="A69" s="26" t="s">
        <v>63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29">
        <v>247068.56</v>
      </c>
      <c r="N69" s="43">
        <v>0</v>
      </c>
      <c r="O69" s="34">
        <f t="shared" si="15"/>
        <v>247068.56</v>
      </c>
      <c r="R69"/>
      <c r="Y69"/>
    </row>
    <row r="70" spans="1:26" ht="18.75" customHeight="1">
      <c r="A70" s="36" t="s">
        <v>64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5">
        <v>108216.78</v>
      </c>
      <c r="O70" s="46">
        <f t="shared" si="15"/>
        <v>108216.78</v>
      </c>
      <c r="P70"/>
      <c r="S70"/>
      <c r="Z70"/>
    </row>
    <row r="71" spans="1:12" ht="21" customHeight="1">
      <c r="A71" s="47" t="s">
        <v>80</v>
      </c>
      <c r="B71" s="48"/>
      <c r="C71" s="48"/>
      <c r="D71"/>
      <c r="E71"/>
      <c r="F71"/>
      <c r="G71"/>
      <c r="H71" s="49"/>
      <c r="I71" s="49"/>
      <c r="J71"/>
      <c r="K71"/>
      <c r="L71"/>
    </row>
    <row r="72" spans="1:14" ht="15.75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</row>
    <row r="73" spans="2:14" ht="13.5">
      <c r="B73" s="53"/>
      <c r="C73" s="53"/>
      <c r="D73" s="54"/>
      <c r="E73" s="54"/>
      <c r="F73" s="54"/>
      <c r="G73" s="54"/>
      <c r="H73" s="53"/>
      <c r="I73" s="53"/>
      <c r="K73" s="54"/>
      <c r="M73" s="53"/>
      <c r="N73" s="53"/>
    </row>
    <row r="74" spans="2:14" ht="13.5">
      <c r="B74" s="48"/>
      <c r="C74" s="48"/>
      <c r="D74"/>
      <c r="E74"/>
      <c r="F74"/>
      <c r="G74"/>
      <c r="H74"/>
      <c r="I74"/>
      <c r="J74"/>
      <c r="K74"/>
      <c r="L74"/>
      <c r="N74" s="53"/>
    </row>
    <row r="75" ht="13.5">
      <c r="N75" s="53"/>
    </row>
    <row r="76" ht="13.5">
      <c r="N76" s="53"/>
    </row>
    <row r="77" ht="14.25">
      <c r="N77" s="53"/>
    </row>
    <row r="78" ht="13.5">
      <c r="N78" s="53"/>
    </row>
    <row r="79" ht="13.5">
      <c r="N79" s="53"/>
    </row>
    <row r="80" ht="13.5">
      <c r="N80" s="53"/>
    </row>
    <row r="81" ht="13.5">
      <c r="N81" s="53"/>
    </row>
    <row r="82" ht="13.5">
      <c r="N82" s="53"/>
    </row>
    <row r="83" ht="13.5">
      <c r="N83" s="53"/>
    </row>
    <row r="84" ht="13.5">
      <c r="N84" s="53"/>
    </row>
    <row r="85" ht="13.5">
      <c r="N85" s="53"/>
    </row>
    <row r="86" ht="13.5">
      <c r="N86" s="53"/>
    </row>
    <row r="87" ht="13.5">
      <c r="N87" s="53"/>
    </row>
    <row r="88" ht="13.5">
      <c r="N88" s="53"/>
    </row>
    <row r="89" ht="13.5"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ht="13.5">
      <c r="N95" s="53"/>
    </row>
    <row r="96" spans="3:14" ht="13.5">
      <c r="C96" s="52"/>
      <c r="D96" s="52"/>
      <c r="E96" s="52"/>
      <c r="N96" s="53"/>
    </row>
    <row r="97" spans="3:14" ht="13.5">
      <c r="C97" s="52"/>
      <c r="E97" s="52"/>
      <c r="N97" s="53"/>
    </row>
    <row r="98" ht="13.5">
      <c r="N98" s="53"/>
    </row>
    <row r="99" ht="13.5">
      <c r="N99" s="53"/>
    </row>
    <row r="100" ht="13.5">
      <c r="N100" s="53"/>
    </row>
    <row r="101" ht="13.5">
      <c r="N101" s="53"/>
    </row>
    <row r="102" ht="13.5">
      <c r="N102" s="53"/>
    </row>
    <row r="103" ht="13.5">
      <c r="N103" s="53"/>
    </row>
    <row r="104" ht="13.5">
      <c r="N104" s="53"/>
    </row>
    <row r="105" ht="13.5">
      <c r="N105" s="53"/>
    </row>
    <row r="106" ht="13.5">
      <c r="N106" s="53"/>
    </row>
    <row r="107" ht="13.5">
      <c r="N107" s="53"/>
    </row>
    <row r="108" ht="13.5">
      <c r="N108" s="53"/>
    </row>
    <row r="109" ht="13.5">
      <c r="N109" s="53"/>
    </row>
  </sheetData>
  <sheetProtection/>
  <mergeCells count="6">
    <mergeCell ref="A1:O1"/>
    <mergeCell ref="A2:O2"/>
    <mergeCell ref="A4:A6"/>
    <mergeCell ref="B4:N4"/>
    <mergeCell ref="O4:O6"/>
    <mergeCell ref="A72:N72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2023-01-17T13:17:40Z</dcterms:modified>
  <cp:category/>
  <cp:version/>
  <cp:contentType/>
  <cp:contentStatus/>
</cp:coreProperties>
</file>