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<sst xmlns="http://schemas.openxmlformats.org/spreadsheetml/2006/main" count="88" uniqueCount="85">
  <si>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</si>
  <si>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</si>
  <si>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</si>
  <si>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</si>
  <si>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</si>
  <si>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</si>
  <si>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</si>
  <si>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</si>
  <si>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</si>
  <si>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</si>
  <si>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</si>
  <si>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</si>
  <si>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</si>
  <si>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</si>
  <si>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</si>
  <si>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</si>
  <si>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</si>
  <si>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</si>
  <si>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</si>
  <si>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</si>
  <si>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</si>
  <si>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</si>
  <si>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</si>
  <si>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</si>
  <si>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</si>
  <si>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</si>
  <si>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</si>
  <si>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</si>
  <si>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</si>
  <si>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</si>
  <si>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</si>
  <si>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</si>
  <si>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</si>
  <si>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</si>
  <si>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</si>
  <si>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</si>
  <si>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</si>
  <si>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</si>
  <si>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</si>
  <si>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</si>
  <si>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</si>
  <si>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</si>
  <si>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</si>
  <si>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</si>
  <si>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</si>
  <si>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</si>
  <si>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</si>
  <si>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</si>
  <si>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</si>
  <si>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</si>
  <si>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</si>
  <si>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</si>
  <si>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</si>
  <si>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</si>
  <si>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</si>
  <si>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</si>
  <si>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</si>
  <si>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</si>
  <si>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</si>
  <si>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</si>
  <si>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</si>
  <si>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</si>
  <si>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</si>
  <si>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</si>
  <si>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</si>
  <si>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</si>
  <si>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</si>
  <si>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</si>
  <si>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</si>
  <si>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</si>
  <si>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</si>
  <si>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</si>
  <si>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</si>
  <si>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</si>
  <si>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</si>
  <si>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</si>
  <si>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</si>
  <si>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</si>
  <si>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</si>
  <si>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</si>
  <si>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</si>
  <si>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</si>
  <si>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</si>
  <si>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</si>
  <si>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17/12/22 - VENCIMENTO 23/12/22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</si>
</sst>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291868</v>
      </c>
      <c r="C7" s="9">
        <f t="shared" si="0"/>
        <v>195974</v>
      </c>
      <c r="D7" s="9">
        <f t="shared" si="0"/>
        <v>212917</v>
      </c>
      <c r="E7" s="9">
        <f t="shared" si="0"/>
        <v>51920</v>
      </c>
      <c r="F7" s="9">
        <f t="shared" si="0"/>
        <v>165812</v>
      </c>
      <c r="G7" s="9">
        <f t="shared" si="0"/>
        <v>248895</v>
      </c>
      <c r="H7" s="9">
        <f t="shared" si="0"/>
        <v>31513</v>
      </c>
      <c r="I7" s="9">
        <f t="shared" si="0"/>
        <v>188899</v>
      </c>
      <c r="J7" s="9">
        <f t="shared" si="0"/>
        <v>164591</v>
      </c>
      <c r="K7" s="9">
        <f t="shared" si="0"/>
        <v>254364</v>
      </c>
      <c r="L7" s="9">
        <f t="shared" si="0"/>
        <v>196957</v>
      </c>
      <c r="M7" s="9">
        <f t="shared" si="0"/>
        <v>85500</v>
      </c>
      <c r="N7" s="9">
        <f t="shared" si="0"/>
        <v>55477</v>
      </c>
      <c r="O7" s="9">
        <f t="shared" si="0"/>
        <v>2144687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13594</v>
      </c>
      <c r="C8" s="11">
        <f t="shared" si="1"/>
        <v>14445</v>
      </c>
      <c r="D8" s="11">
        <f t="shared" si="1"/>
        <v>12055</v>
      </c>
      <c r="E8" s="11">
        <f t="shared" si="1"/>
        <v>2545</v>
      </c>
      <c r="F8" s="11">
        <f t="shared" si="1"/>
        <v>8464</v>
      </c>
      <c r="G8" s="11">
        <f t="shared" si="1"/>
        <v>11955</v>
      </c>
      <c r="H8" s="11">
        <f t="shared" si="1"/>
        <v>2126</v>
      </c>
      <c r="I8" s="11">
        <f t="shared" si="1"/>
        <v>14499</v>
      </c>
      <c r="J8" s="11">
        <f t="shared" si="1"/>
        <v>10469</v>
      </c>
      <c r="K8" s="11">
        <f t="shared" si="1"/>
        <v>9379</v>
      </c>
      <c r="L8" s="11">
        <f t="shared" si="1"/>
        <v>7489</v>
      </c>
      <c r="M8" s="11">
        <f t="shared" si="1"/>
        <v>4670</v>
      </c>
      <c r="N8" s="11">
        <f t="shared" si="1"/>
        <v>3949</v>
      </c>
      <c r="O8" s="11">
        <f t="shared" si="1"/>
        <v>115639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13594</v>
      </c>
      <c r="C9" s="11">
        <v>14445</v>
      </c>
      <c r="D9" s="11">
        <v>12055</v>
      </c>
      <c r="E9" s="11">
        <v>2545</v>
      </c>
      <c r="F9" s="11">
        <v>8464</v>
      </c>
      <c r="G9" s="11">
        <v>11955</v>
      </c>
      <c r="H9" s="11">
        <v>2126</v>
      </c>
      <c r="I9" s="11">
        <v>14498</v>
      </c>
      <c r="J9" s="11">
        <v>10469</v>
      </c>
      <c r="K9" s="11">
        <v>9368</v>
      </c>
      <c r="L9" s="11">
        <v>7489</v>
      </c>
      <c r="M9" s="11">
        <v>4667</v>
      </c>
      <c r="N9" s="11">
        <v>3943</v>
      </c>
      <c r="O9" s="11">
        <f>SUM(B9:N9)</f>
        <v>115618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11</v>
      </c>
      <c r="L10" s="13">
        <v>0</v>
      </c>
      <c r="M10" s="13">
        <v>3</v>
      </c>
      <c r="N10" s="13">
        <v>6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278274</v>
      </c>
      <c r="C11" s="13">
        <v>181529</v>
      </c>
      <c r="D11" s="13">
        <v>200862</v>
      </c>
      <c r="E11" s="13">
        <v>49375</v>
      </c>
      <c r="F11" s="13">
        <v>157348</v>
      </c>
      <c r="G11" s="13">
        <v>236940</v>
      </c>
      <c r="H11" s="13">
        <v>29387</v>
      </c>
      <c r="I11" s="13">
        <v>174400</v>
      </c>
      <c r="J11" s="13">
        <v>154122</v>
      </c>
      <c r="K11" s="13">
        <v>244985</v>
      </c>
      <c r="L11" s="13">
        <v>189468</v>
      </c>
      <c r="M11" s="13">
        <v>80830</v>
      </c>
      <c r="N11" s="13">
        <v>51528</v>
      </c>
      <c r="O11" s="11">
        <f>SUM(B11:N11)</f>
        <v>2029048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19789</v>
      </c>
      <c r="C12" s="13">
        <v>17424</v>
      </c>
      <c r="D12" s="13">
        <v>15259</v>
      </c>
      <c r="E12" s="13">
        <v>5303</v>
      </c>
      <c r="F12" s="13">
        <v>15132</v>
      </c>
      <c r="G12" s="13">
        <v>24870</v>
      </c>
      <c r="H12" s="13">
        <v>3373</v>
      </c>
      <c r="I12" s="13">
        <v>17377</v>
      </c>
      <c r="J12" s="13">
        <v>12836</v>
      </c>
      <c r="K12" s="13">
        <v>16480</v>
      </c>
      <c r="L12" s="13">
        <v>11941</v>
      </c>
      <c r="M12" s="13">
        <v>4393</v>
      </c>
      <c r="N12" s="13">
        <v>2221</v>
      </c>
      <c r="O12" s="11">
        <f>SUM(B12:N12)</f>
        <v>166398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258485</v>
      </c>
      <c r="C13" s="15">
        <f t="shared" si="2"/>
        <v>164105</v>
      </c>
      <c r="D13" s="15">
        <f t="shared" si="2"/>
        <v>185603</v>
      </c>
      <c r="E13" s="15">
        <f t="shared" si="2"/>
        <v>44072</v>
      </c>
      <c r="F13" s="15">
        <f t="shared" si="2"/>
        <v>142216</v>
      </c>
      <c r="G13" s="15">
        <f t="shared" si="2"/>
        <v>212070</v>
      </c>
      <c r="H13" s="15">
        <f t="shared" si="2"/>
        <v>26014</v>
      </c>
      <c r="I13" s="15">
        <f t="shared" si="2"/>
        <v>157023</v>
      </c>
      <c r="J13" s="15">
        <f t="shared" si="2"/>
        <v>141286</v>
      </c>
      <c r="K13" s="15">
        <f t="shared" si="2"/>
        <v>228505</v>
      </c>
      <c r="L13" s="15">
        <f t="shared" si="2"/>
        <v>177527</v>
      </c>
      <c r="M13" s="15">
        <f t="shared" si="2"/>
        <v>76437</v>
      </c>
      <c r="N13" s="15">
        <f t="shared" si="2"/>
        <v>49307</v>
      </c>
      <c r="O13" s="11">
        <f>SUM(B13:N13)</f>
        <v>1862650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1.184482366412822</v>
      </c>
      <c r="C18" s="19">
        <v>1.235758672406387</v>
      </c>
      <c r="D18" s="19">
        <v>1.272931395031371</v>
      </c>
      <c r="E18" s="19">
        <v>0.864297243697389</v>
      </c>
      <c r="F18" s="19">
        <v>1.32015600476092</v>
      </c>
      <c r="G18" s="19">
        <v>1.413286592211446</v>
      </c>
      <c r="H18" s="19">
        <v>1.681439781687076</v>
      </c>
      <c r="I18" s="19">
        <v>1.256541146878077</v>
      </c>
      <c r="J18" s="19">
        <v>1.306241903308694</v>
      </c>
      <c r="K18" s="19">
        <v>1.147547029813923</v>
      </c>
      <c r="L18" s="19">
        <v>1.220513396500288</v>
      </c>
      <c r="M18" s="19">
        <v>1.233032189039265</v>
      </c>
      <c r="N18" s="19">
        <v>1.070185002972786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1125447.0000000002</v>
      </c>
      <c r="C20" s="24">
        <f t="shared" si="3"/>
        <v>796570.5</v>
      </c>
      <c r="D20" s="24">
        <f t="shared" si="3"/>
        <v>773699.4500000002</v>
      </c>
      <c r="E20" s="24">
        <f t="shared" si="3"/>
        <v>223930.09</v>
      </c>
      <c r="F20" s="24">
        <f t="shared" si="3"/>
        <v>718224.3999999999</v>
      </c>
      <c r="G20" s="24">
        <f t="shared" si="3"/>
        <v>973449.06</v>
      </c>
      <c r="H20" s="24">
        <f t="shared" si="3"/>
        <v>193880.95</v>
      </c>
      <c r="I20" s="24">
        <f t="shared" si="3"/>
        <v>791639.88</v>
      </c>
      <c r="J20" s="24">
        <f t="shared" si="3"/>
        <v>703758.14</v>
      </c>
      <c r="K20" s="24">
        <f t="shared" si="3"/>
        <v>918656.6900000001</v>
      </c>
      <c r="L20" s="24">
        <f t="shared" si="3"/>
        <v>863797.1499999999</v>
      </c>
      <c r="M20" s="24">
        <f t="shared" si="3"/>
        <v>446774.00999999995</v>
      </c>
      <c r="N20" s="24">
        <f t="shared" si="3"/>
        <v>222892.76999999996</v>
      </c>
      <c r="O20" s="24">
        <f>O21+O22+O23+O24+O25+O26+O27+O28+O29</f>
        <v>8752720.089999998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857041.2</v>
      </c>
      <c r="C21" s="28">
        <f t="shared" si="4"/>
        <v>594487.13</v>
      </c>
      <c r="D21" s="28">
        <f t="shared" si="4"/>
        <v>566444.39</v>
      </c>
      <c r="E21" s="28">
        <f t="shared" si="4"/>
        <v>235971.21</v>
      </c>
      <c r="F21" s="28">
        <f t="shared" si="4"/>
        <v>511297.88</v>
      </c>
      <c r="G21" s="28">
        <f t="shared" si="4"/>
        <v>631496.39</v>
      </c>
      <c r="H21" s="28">
        <f t="shared" si="4"/>
        <v>107349.03</v>
      </c>
      <c r="I21" s="28">
        <f t="shared" si="4"/>
        <v>568982.68</v>
      </c>
      <c r="J21" s="28">
        <f t="shared" si="4"/>
        <v>498644.89</v>
      </c>
      <c r="K21" s="28">
        <f t="shared" si="4"/>
        <v>728422.19</v>
      </c>
      <c r="L21" s="28">
        <f t="shared" si="4"/>
        <v>642217.69</v>
      </c>
      <c r="M21" s="28">
        <f t="shared" si="4"/>
        <v>321702.3</v>
      </c>
      <c r="N21" s="28">
        <f t="shared" si="4"/>
        <v>188549.68</v>
      </c>
      <c r="O21" s="28">
        <f aca="true" t="shared" si="5" ref="O21:O29">SUM(B21:N21)</f>
        <v>6452606.659999999</v>
      </c>
    </row>
    <row r="22" spans="1:23" ht="18.75" customHeight="1">
      <c r="A22" s="26" t="s">
        <v>33</v>
      </c>
      <c r="B22" s="28">
        <f>IF(B18&lt;&gt;0,ROUND((B18-1)*B21,2),0)</f>
        <v>158108.99</v>
      </c>
      <c r="C22" s="28">
        <f aca="true" t="shared" si="6" ref="C22:N22">IF(C18&lt;&gt;0,ROUND((C18-1)*C21,2),0)</f>
        <v>140155.5</v>
      </c>
      <c r="D22" s="28">
        <f t="shared" si="6"/>
        <v>154600.46</v>
      </c>
      <c r="E22" s="28">
        <f t="shared" si="6"/>
        <v>-32021.94</v>
      </c>
      <c r="F22" s="28">
        <f t="shared" si="6"/>
        <v>163695.09</v>
      </c>
      <c r="G22" s="28">
        <f t="shared" si="6"/>
        <v>260988.99</v>
      </c>
      <c r="H22" s="28">
        <f t="shared" si="6"/>
        <v>73151.9</v>
      </c>
      <c r="I22" s="28">
        <f t="shared" si="6"/>
        <v>145967.47</v>
      </c>
      <c r="J22" s="28">
        <f t="shared" si="6"/>
        <v>152705.96</v>
      </c>
      <c r="K22" s="28">
        <f t="shared" si="6"/>
        <v>107476.53</v>
      </c>
      <c r="L22" s="28">
        <f t="shared" si="6"/>
        <v>141617.6</v>
      </c>
      <c r="M22" s="28">
        <f t="shared" si="6"/>
        <v>74966.99</v>
      </c>
      <c r="N22" s="28">
        <f t="shared" si="6"/>
        <v>13233.36</v>
      </c>
      <c r="O22" s="28">
        <f t="shared" si="5"/>
        <v>1554646.9000000001</v>
      </c>
      <c r="W22" s="51"/>
    </row>
    <row r="23" spans="1:15" ht="18.75" customHeight="1">
      <c r="A23" s="26" t="s">
        <v>34</v>
      </c>
      <c r="B23" s="28">
        <v>44575.84</v>
      </c>
      <c r="C23" s="28">
        <v>32776.07</v>
      </c>
      <c r="D23" s="28">
        <v>22180.8</v>
      </c>
      <c r="E23" s="28">
        <v>8816.87</v>
      </c>
      <c r="F23" s="28">
        <v>22634.2</v>
      </c>
      <c r="G23" s="28">
        <v>35236.13</v>
      </c>
      <c r="H23" s="28">
        <v>4892.44</v>
      </c>
      <c r="I23" s="28">
        <v>31370.36</v>
      </c>
      <c r="J23" s="28">
        <v>28344.02</v>
      </c>
      <c r="K23" s="28">
        <v>37893.25</v>
      </c>
      <c r="L23" s="28">
        <v>35470.51</v>
      </c>
      <c r="M23" s="28">
        <v>18438.75</v>
      </c>
      <c r="N23" s="28">
        <v>10350.82</v>
      </c>
      <c r="O23" s="28">
        <f t="shared" si="5"/>
        <v>332980.06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1240.08</v>
      </c>
      <c r="C26" s="28">
        <v>898.8</v>
      </c>
      <c r="D26" s="28">
        <v>864.93</v>
      </c>
      <c r="E26" s="28">
        <v>250.1</v>
      </c>
      <c r="F26" s="28">
        <v>805.01</v>
      </c>
      <c r="G26" s="28">
        <v>1083.77</v>
      </c>
      <c r="H26" s="28">
        <v>216.23</v>
      </c>
      <c r="I26" s="28">
        <v>872.75</v>
      </c>
      <c r="J26" s="28">
        <v>789.38</v>
      </c>
      <c r="K26" s="28">
        <v>1021.24</v>
      </c>
      <c r="L26" s="28">
        <v>958.72</v>
      </c>
      <c r="M26" s="28">
        <v>487.17</v>
      </c>
      <c r="N26" s="28">
        <v>247.46</v>
      </c>
      <c r="O26" s="28">
        <f t="shared" si="5"/>
        <v>9735.64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661.23</v>
      </c>
      <c r="J27" s="28">
        <v>620.8</v>
      </c>
      <c r="K27" s="28">
        <v>812.53</v>
      </c>
      <c r="L27" s="28">
        <v>721.24</v>
      </c>
      <c r="M27" s="28">
        <v>408.2</v>
      </c>
      <c r="N27" s="28">
        <v>213.88</v>
      </c>
      <c r="O27" s="28">
        <f t="shared" si="5"/>
        <v>7546.07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-66709.23</v>
      </c>
      <c r="C31" s="28">
        <f aca="true" t="shared" si="7" ref="C31:O31">+C32+C34+C47+C48+C49+C54-C55</f>
        <v>-68555.88</v>
      </c>
      <c r="D31" s="28">
        <f t="shared" si="7"/>
        <v>-57851.55</v>
      </c>
      <c r="E31" s="28">
        <f t="shared" si="7"/>
        <v>-12588.71</v>
      </c>
      <c r="F31" s="28">
        <f t="shared" si="7"/>
        <v>-41717.96</v>
      </c>
      <c r="G31" s="28">
        <f t="shared" si="7"/>
        <v>-58628.43</v>
      </c>
      <c r="H31" s="28">
        <f t="shared" si="7"/>
        <v>-10556.789999999999</v>
      </c>
      <c r="I31" s="28">
        <f t="shared" si="7"/>
        <v>-68644.20999999999</v>
      </c>
      <c r="J31" s="28">
        <f t="shared" si="7"/>
        <v>-50453.04</v>
      </c>
      <c r="K31" s="28">
        <f t="shared" si="7"/>
        <v>-46897.95</v>
      </c>
      <c r="L31" s="28">
        <f t="shared" si="7"/>
        <v>-38282.67</v>
      </c>
      <c r="M31" s="28">
        <f t="shared" si="7"/>
        <v>-23243.8</v>
      </c>
      <c r="N31" s="28">
        <f t="shared" si="7"/>
        <v>-18725.440000000002</v>
      </c>
      <c r="O31" s="28">
        <f t="shared" si="7"/>
        <v>-562855.66</v>
      </c>
    </row>
    <row r="32" spans="1:15" ht="18.75" customHeight="1">
      <c r="A32" s="26" t="s">
        <v>38</v>
      </c>
      <c r="B32" s="29">
        <f>+B33</f>
        <v>-59813.6</v>
      </c>
      <c r="C32" s="29">
        <f>+C33</f>
        <v>-63558</v>
      </c>
      <c r="D32" s="29">
        <f aca="true" t="shared" si="8" ref="D32:O32">+D33</f>
        <v>-53042</v>
      </c>
      <c r="E32" s="29">
        <f t="shared" si="8"/>
        <v>-11198</v>
      </c>
      <c r="F32" s="29">
        <f t="shared" si="8"/>
        <v>-37241.6</v>
      </c>
      <c r="G32" s="29">
        <f t="shared" si="8"/>
        <v>-52602</v>
      </c>
      <c r="H32" s="29">
        <f t="shared" si="8"/>
        <v>-9354.4</v>
      </c>
      <c r="I32" s="29">
        <f t="shared" si="8"/>
        <v>-63791.2</v>
      </c>
      <c r="J32" s="29">
        <f t="shared" si="8"/>
        <v>-46063.6</v>
      </c>
      <c r="K32" s="29">
        <f t="shared" si="8"/>
        <v>-41219.2</v>
      </c>
      <c r="L32" s="29">
        <f t="shared" si="8"/>
        <v>-32951.6</v>
      </c>
      <c r="M32" s="29">
        <f t="shared" si="8"/>
        <v>-20534.8</v>
      </c>
      <c r="N32" s="29">
        <f t="shared" si="8"/>
        <v>-17349.2</v>
      </c>
      <c r="O32" s="29">
        <f t="shared" si="8"/>
        <v>-508719.2</v>
      </c>
    </row>
    <row r="33" spans="1:26" ht="18.75" customHeight="1">
      <c r="A33" s="27" t="s">
        <v>39</v>
      </c>
      <c r="B33" s="16">
        <f>ROUND((-B9)*$G$3,2)</f>
        <v>-59813.6</v>
      </c>
      <c r="C33" s="16">
        <f aca="true" t="shared" si="9" ref="C33:N33">ROUND((-C9)*$G$3,2)</f>
        <v>-63558</v>
      </c>
      <c r="D33" s="16">
        <f t="shared" si="9"/>
        <v>-53042</v>
      </c>
      <c r="E33" s="16">
        <f t="shared" si="9"/>
        <v>-11198</v>
      </c>
      <c r="F33" s="16">
        <f t="shared" si="9"/>
        <v>-37241.6</v>
      </c>
      <c r="G33" s="16">
        <f t="shared" si="9"/>
        <v>-52602</v>
      </c>
      <c r="H33" s="16">
        <f t="shared" si="9"/>
        <v>-9354.4</v>
      </c>
      <c r="I33" s="16">
        <f t="shared" si="9"/>
        <v>-63791.2</v>
      </c>
      <c r="J33" s="16">
        <f t="shared" si="9"/>
        <v>-46063.6</v>
      </c>
      <c r="K33" s="16">
        <f t="shared" si="9"/>
        <v>-41219.2</v>
      </c>
      <c r="L33" s="16">
        <f t="shared" si="9"/>
        <v>-32951.6</v>
      </c>
      <c r="M33" s="16">
        <f t="shared" si="9"/>
        <v>-20534.8</v>
      </c>
      <c r="N33" s="16">
        <f t="shared" si="9"/>
        <v>-17349.2</v>
      </c>
      <c r="O33" s="30">
        <f aca="true" t="shared" si="10" ref="O33:O55">SUM(B33:N33)</f>
        <v>-508719.2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-6895.63</v>
      </c>
      <c r="C34" s="29">
        <f aca="true" t="shared" si="11" ref="C34:O34">SUM(C35:C45)</f>
        <v>-4997.88</v>
      </c>
      <c r="D34" s="29">
        <f t="shared" si="11"/>
        <v>-4809.55</v>
      </c>
      <c r="E34" s="29">
        <f t="shared" si="11"/>
        <v>-1390.71</v>
      </c>
      <c r="F34" s="29">
        <f t="shared" si="11"/>
        <v>-4476.36</v>
      </c>
      <c r="G34" s="29">
        <f t="shared" si="11"/>
        <v>-6026.43</v>
      </c>
      <c r="H34" s="29">
        <f t="shared" si="11"/>
        <v>-1202.39</v>
      </c>
      <c r="I34" s="29">
        <f t="shared" si="11"/>
        <v>-4853.01</v>
      </c>
      <c r="J34" s="29">
        <f t="shared" si="11"/>
        <v>-4389.44</v>
      </c>
      <c r="K34" s="29">
        <f t="shared" si="11"/>
        <v>-5678.75</v>
      </c>
      <c r="L34" s="29">
        <f t="shared" si="11"/>
        <v>-5331.07</v>
      </c>
      <c r="M34" s="29">
        <f t="shared" si="11"/>
        <v>-2709</v>
      </c>
      <c r="N34" s="29">
        <f t="shared" si="11"/>
        <v>-1376.24</v>
      </c>
      <c r="O34" s="29">
        <f t="shared" si="11"/>
        <v>-54136.46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-6895.63</v>
      </c>
      <c r="C43" s="31">
        <v>-4997.88</v>
      </c>
      <c r="D43" s="31">
        <v>-4809.55</v>
      </c>
      <c r="E43" s="31">
        <v>-1390.71</v>
      </c>
      <c r="F43" s="31">
        <v>-4476.36</v>
      </c>
      <c r="G43" s="31">
        <v>-6026.43</v>
      </c>
      <c r="H43" s="31">
        <v>-1202.39</v>
      </c>
      <c r="I43" s="31">
        <v>-4853.01</v>
      </c>
      <c r="J43" s="31">
        <v>-4389.44</v>
      </c>
      <c r="K43" s="31">
        <v>-5678.75</v>
      </c>
      <c r="L43" s="31">
        <v>-5331.07</v>
      </c>
      <c r="M43" s="31">
        <v>-2709</v>
      </c>
      <c r="N43" s="31">
        <v>-1376.24</v>
      </c>
      <c r="O43" s="31">
        <f>SUM(B43:N43)</f>
        <v>-54136.46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-72263.49</v>
      </c>
      <c r="C50" s="33">
        <v>-68711.54</v>
      </c>
      <c r="D50" s="33">
        <v>-53220.34</v>
      </c>
      <c r="E50" s="33">
        <v>-21962.37</v>
      </c>
      <c r="F50" s="33">
        <v>-63064.12</v>
      </c>
      <c r="G50" s="33">
        <v>-93103.33</v>
      </c>
      <c r="H50" s="33">
        <v>-19851.12</v>
      </c>
      <c r="I50" s="33">
        <v>-68983.21</v>
      </c>
      <c r="J50" s="33">
        <v>-52822.71</v>
      </c>
      <c r="K50" s="33">
        <v>-56867.54</v>
      </c>
      <c r="L50" s="33">
        <v>-49899.05</v>
      </c>
      <c r="M50" s="33">
        <v>-21472.98</v>
      </c>
      <c r="N50" s="33">
        <v>-8584.39</v>
      </c>
      <c r="O50" s="31">
        <f t="shared" si="10"/>
        <v>-650806.1900000001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72263.49</v>
      </c>
      <c r="C51" s="33">
        <v>68711.54</v>
      </c>
      <c r="D51" s="33">
        <v>53220.34</v>
      </c>
      <c r="E51" s="33">
        <v>21962.37</v>
      </c>
      <c r="F51" s="33">
        <v>63064.12</v>
      </c>
      <c r="G51" s="33">
        <v>93103.33</v>
      </c>
      <c r="H51" s="33">
        <v>19851.12</v>
      </c>
      <c r="I51" s="33">
        <v>68983.21</v>
      </c>
      <c r="J51" s="33">
        <v>52822.71</v>
      </c>
      <c r="K51" s="33">
        <v>56867.54</v>
      </c>
      <c r="L51" s="33">
        <v>49899.05</v>
      </c>
      <c r="M51" s="33">
        <v>21472.98</v>
      </c>
      <c r="N51" s="33">
        <v>8584.39</v>
      </c>
      <c r="O51" s="31">
        <f t="shared" si="10"/>
        <v>650806.1900000001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1058737.7700000003</v>
      </c>
      <c r="C53" s="34">
        <f aca="true" t="shared" si="13" ref="C53:N53">+C20+C31</f>
        <v>728014.62</v>
      </c>
      <c r="D53" s="34">
        <f t="shared" si="13"/>
        <v>715847.9000000001</v>
      </c>
      <c r="E53" s="34">
        <f t="shared" si="13"/>
        <v>211341.38</v>
      </c>
      <c r="F53" s="34">
        <f t="shared" si="13"/>
        <v>676506.44</v>
      </c>
      <c r="G53" s="34">
        <f t="shared" si="13"/>
        <v>914820.63</v>
      </c>
      <c r="H53" s="34">
        <f t="shared" si="13"/>
        <v>183324.16</v>
      </c>
      <c r="I53" s="34">
        <f t="shared" si="13"/>
        <v>722995.67</v>
      </c>
      <c r="J53" s="34">
        <f t="shared" si="13"/>
        <v>653305.1</v>
      </c>
      <c r="K53" s="34">
        <f t="shared" si="13"/>
        <v>871758.7400000001</v>
      </c>
      <c r="L53" s="34">
        <f t="shared" si="13"/>
        <v>825514.4799999999</v>
      </c>
      <c r="M53" s="34">
        <f t="shared" si="13"/>
        <v>423530.20999999996</v>
      </c>
      <c r="N53" s="34">
        <f t="shared" si="13"/>
        <v>204167.32999999996</v>
      </c>
      <c r="O53" s="34">
        <f>SUM(B53:N53)</f>
        <v>8189864.43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1058737.76</v>
      </c>
      <c r="C59" s="42">
        <f t="shared" si="14"/>
        <v>728014.61</v>
      </c>
      <c r="D59" s="42">
        <f t="shared" si="14"/>
        <v>715847.89</v>
      </c>
      <c r="E59" s="42">
        <f t="shared" si="14"/>
        <v>211341.37</v>
      </c>
      <c r="F59" s="42">
        <f t="shared" si="14"/>
        <v>676506.44</v>
      </c>
      <c r="G59" s="42">
        <f t="shared" si="14"/>
        <v>914820.64</v>
      </c>
      <c r="H59" s="42">
        <f t="shared" si="14"/>
        <v>183324.17</v>
      </c>
      <c r="I59" s="42">
        <f t="shared" si="14"/>
        <v>722995.67</v>
      </c>
      <c r="J59" s="42">
        <f t="shared" si="14"/>
        <v>653305.1</v>
      </c>
      <c r="K59" s="42">
        <f t="shared" si="14"/>
        <v>871758.74</v>
      </c>
      <c r="L59" s="42">
        <f t="shared" si="14"/>
        <v>825514.48</v>
      </c>
      <c r="M59" s="42">
        <f t="shared" si="14"/>
        <v>423530.21</v>
      </c>
      <c r="N59" s="42">
        <f t="shared" si="14"/>
        <v>204167.33</v>
      </c>
      <c r="O59" s="34">
        <f t="shared" si="14"/>
        <v>8189864.409999999</v>
      </c>
      <c r="Q59"/>
    </row>
    <row r="60" spans="1:18" ht="18.75" customHeight="1">
      <c r="A60" s="26" t="s">
        <v>54</v>
      </c>
      <c r="B60" s="42">
        <v>873901.35</v>
      </c>
      <c r="C60" s="42">
        <v>530821.02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1404722.37</v>
      </c>
      <c r="P60"/>
      <c r="Q60"/>
      <c r="R60" s="41"/>
    </row>
    <row r="61" spans="1:16" ht="18.75" customHeight="1">
      <c r="A61" s="26" t="s">
        <v>55</v>
      </c>
      <c r="B61" s="42">
        <v>184836.41</v>
      </c>
      <c r="C61" s="42">
        <v>197193.59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382030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715847.89</v>
      </c>
      <c r="E62" s="43">
        <v>0</v>
      </c>
      <c r="F62" s="43">
        <v>0</v>
      </c>
      <c r="G62" s="43">
        <v>0</v>
      </c>
      <c r="H62" s="42">
        <v>183324.17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899172.06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211341.37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211341.37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676506.44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676506.44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914820.64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914820.64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722995.67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722995.67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653305.1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653305.1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871758.74</v>
      </c>
      <c r="L68" s="29">
        <v>825514.48</v>
      </c>
      <c r="M68" s="43">
        <v>0</v>
      </c>
      <c r="N68" s="43">
        <v>0</v>
      </c>
      <c r="O68" s="34">
        <f t="shared" si="15"/>
        <v>1697273.22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423530.21</v>
      </c>
      <c r="N69" s="43">
        <v>0</v>
      </c>
      <c r="O69" s="34">
        <f t="shared" si="15"/>
        <v>423530.21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204167.33</v>
      </c>
      <c r="O70" s="46">
        <f t="shared" si="15"/>
        <v>204167.33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2023-01-17T13:14:16Z</dcterms:modified>
  <cp:category/>
  <cp:version/>
  <cp:contentType/>
  <cp:contentStatus/>
</cp:coreProperties>
</file>