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<sst xmlns="http://schemas.openxmlformats.org/spreadsheetml/2006/main" count="89" uniqueCount="86">
  <si>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</si>
  <si>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</si>
  <si>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</si>
  <si>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</si>
  <si>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</si>
  <si>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</si>
  <si>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</si>
  <si>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</si>
  <si>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</si>
  <si>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</si>
  <si>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</si>
  <si>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</si>
  <si>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</si>
  <si>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</si>
  <si>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</si>
  <si>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</si>
  <si>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</si>
  <si>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</si>
  <si>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</si>
  <si>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</si>
  <si>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</si>
  <si>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</si>
  <si>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</si>
  <si>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</si>
  <si>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</si>
  <si>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</si>
  <si>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</si>
  <si>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</si>
  <si>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</si>
  <si>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</si>
  <si>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</si>
  <si>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</si>
  <si>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</si>
  <si>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</si>
  <si>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</si>
  <si>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</si>
  <si>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</si>
  <si>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</si>
  <si>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</si>
  <si>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</si>
  <si>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</si>
  <si>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</si>
  <si>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</si>
  <si>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</si>
  <si>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</si>
  <si>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</si>
  <si>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</si>
  <si>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</si>
  <si>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</si>
  <si>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</si>
  <si>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</si>
  <si>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</si>
  <si>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</si>
  <si>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</si>
  <si>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</si>
  <si>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</si>
  <si>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</si>
  <si>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</si>
  <si>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</si>
  <si>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</si>
  <si>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</si>
  <si>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</si>
  <si>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</si>
  <si>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</si>
  <si>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</si>
  <si>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</si>
  <si>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</si>
  <si>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</si>
  <si>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</si>
  <si>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</si>
  <si>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</si>
  <si>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</si>
  <si>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</si>
  <si>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</si>
  <si>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</si>
  <si>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</si>
  <si>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</si>
  <si>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</si>
  <si>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</si>
  <si>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</si>
  <si>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</si>
  <si>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</si>
  <si>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</si>
  <si>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15/12/22 - VENCIMENTO 22/12/22</t>
  </si>
  <si>
    <t>5.4. Revisão de Remuneração pelo Serviço Atende (1)</t>
  </si>
  <si>
    <t xml:space="preserve">          (1) Revisão remuneração serviço atende, glosas de veículos e H.E., mês de novembro/22.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</si>
</sst>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5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388927</v>
      </c>
      <c r="C7" s="9">
        <f t="shared" si="0"/>
        <v>274966</v>
      </c>
      <c r="D7" s="9">
        <f t="shared" si="0"/>
        <v>274546</v>
      </c>
      <c r="E7" s="9">
        <f t="shared" si="0"/>
        <v>69767</v>
      </c>
      <c r="F7" s="9">
        <f t="shared" si="0"/>
        <v>232133</v>
      </c>
      <c r="G7" s="9">
        <f t="shared" si="0"/>
        <v>373425</v>
      </c>
      <c r="H7" s="9">
        <f t="shared" si="0"/>
        <v>43973</v>
      </c>
      <c r="I7" s="9">
        <f t="shared" si="0"/>
        <v>248204</v>
      </c>
      <c r="J7" s="9">
        <f t="shared" si="0"/>
        <v>226598</v>
      </c>
      <c r="K7" s="9">
        <f t="shared" si="0"/>
        <v>357326</v>
      </c>
      <c r="L7" s="9">
        <f t="shared" si="0"/>
        <v>275618</v>
      </c>
      <c r="M7" s="9">
        <f t="shared" si="0"/>
        <v>134096</v>
      </c>
      <c r="N7" s="9">
        <f t="shared" si="0"/>
        <v>87368</v>
      </c>
      <c r="O7" s="9">
        <f t="shared" si="0"/>
        <v>2986947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13324</v>
      </c>
      <c r="C8" s="11">
        <f t="shared" si="1"/>
        <v>14318</v>
      </c>
      <c r="D8" s="11">
        <f t="shared" si="1"/>
        <v>10928</v>
      </c>
      <c r="E8" s="11">
        <f t="shared" si="1"/>
        <v>2565</v>
      </c>
      <c r="F8" s="11">
        <f t="shared" si="1"/>
        <v>8009</v>
      </c>
      <c r="G8" s="11">
        <f t="shared" si="1"/>
        <v>12111</v>
      </c>
      <c r="H8" s="11">
        <f t="shared" si="1"/>
        <v>2254</v>
      </c>
      <c r="I8" s="11">
        <f t="shared" si="1"/>
        <v>14294</v>
      </c>
      <c r="J8" s="11">
        <f t="shared" si="1"/>
        <v>10867</v>
      </c>
      <c r="K8" s="11">
        <f t="shared" si="1"/>
        <v>9176</v>
      </c>
      <c r="L8" s="11">
        <f t="shared" si="1"/>
        <v>7470</v>
      </c>
      <c r="M8" s="11">
        <f t="shared" si="1"/>
        <v>5968</v>
      </c>
      <c r="N8" s="11">
        <f t="shared" si="1"/>
        <v>4657</v>
      </c>
      <c r="O8" s="11">
        <f t="shared" si="1"/>
        <v>115941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13324</v>
      </c>
      <c r="C9" s="11">
        <v>14318</v>
      </c>
      <c r="D9" s="11">
        <v>10928</v>
      </c>
      <c r="E9" s="11">
        <v>2565</v>
      </c>
      <c r="F9" s="11">
        <v>8009</v>
      </c>
      <c r="G9" s="11">
        <v>12111</v>
      </c>
      <c r="H9" s="11">
        <v>2254</v>
      </c>
      <c r="I9" s="11">
        <v>14293</v>
      </c>
      <c r="J9" s="11">
        <v>10867</v>
      </c>
      <c r="K9" s="11">
        <v>9161</v>
      </c>
      <c r="L9" s="11">
        <v>7470</v>
      </c>
      <c r="M9" s="11">
        <v>5963</v>
      </c>
      <c r="N9" s="11">
        <v>4648</v>
      </c>
      <c r="O9" s="11">
        <f>SUM(B9:N9)</f>
        <v>115911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15</v>
      </c>
      <c r="L10" s="13">
        <v>0</v>
      </c>
      <c r="M10" s="13">
        <v>5</v>
      </c>
      <c r="N10" s="13">
        <v>9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375603</v>
      </c>
      <c r="C11" s="13">
        <v>260648</v>
      </c>
      <c r="D11" s="13">
        <v>263618</v>
      </c>
      <c r="E11" s="13">
        <v>67202</v>
      </c>
      <c r="F11" s="13">
        <v>224124</v>
      </c>
      <c r="G11" s="13">
        <v>361314</v>
      </c>
      <c r="H11" s="13">
        <v>41719</v>
      </c>
      <c r="I11" s="13">
        <v>233910</v>
      </c>
      <c r="J11" s="13">
        <v>215731</v>
      </c>
      <c r="K11" s="13">
        <v>348150</v>
      </c>
      <c r="L11" s="13">
        <v>268148</v>
      </c>
      <c r="M11" s="13">
        <v>128128</v>
      </c>
      <c r="N11" s="13">
        <v>82711</v>
      </c>
      <c r="O11" s="11">
        <f>SUM(B11:N11)</f>
        <v>2871006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26614</v>
      </c>
      <c r="C12" s="13">
        <v>23997</v>
      </c>
      <c r="D12" s="13">
        <v>19630</v>
      </c>
      <c r="E12" s="13">
        <v>7314</v>
      </c>
      <c r="F12" s="13">
        <v>20822</v>
      </c>
      <c r="G12" s="13">
        <v>36122</v>
      </c>
      <c r="H12" s="13">
        <v>4438</v>
      </c>
      <c r="I12" s="13">
        <v>22506</v>
      </c>
      <c r="J12" s="13">
        <v>18062</v>
      </c>
      <c r="K12" s="13">
        <v>23240</v>
      </c>
      <c r="L12" s="13">
        <v>17789</v>
      </c>
      <c r="M12" s="13">
        <v>6731</v>
      </c>
      <c r="N12" s="13">
        <v>3738</v>
      </c>
      <c r="O12" s="11">
        <f>SUM(B12:N12)</f>
        <v>231003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348989</v>
      </c>
      <c r="C13" s="15">
        <f t="shared" si="2"/>
        <v>236651</v>
      </c>
      <c r="D13" s="15">
        <f t="shared" si="2"/>
        <v>243988</v>
      </c>
      <c r="E13" s="15">
        <f t="shared" si="2"/>
        <v>59888</v>
      </c>
      <c r="F13" s="15">
        <f t="shared" si="2"/>
        <v>203302</v>
      </c>
      <c r="G13" s="15">
        <f t="shared" si="2"/>
        <v>325192</v>
      </c>
      <c r="H13" s="15">
        <f t="shared" si="2"/>
        <v>37281</v>
      </c>
      <c r="I13" s="15">
        <f t="shared" si="2"/>
        <v>211404</v>
      </c>
      <c r="J13" s="15">
        <f t="shared" si="2"/>
        <v>197669</v>
      </c>
      <c r="K13" s="15">
        <f t="shared" si="2"/>
        <v>324910</v>
      </c>
      <c r="L13" s="15">
        <f t="shared" si="2"/>
        <v>250359</v>
      </c>
      <c r="M13" s="15">
        <f t="shared" si="2"/>
        <v>121397</v>
      </c>
      <c r="N13" s="15">
        <f t="shared" si="2"/>
        <v>78973</v>
      </c>
      <c r="O13" s="11">
        <f>SUM(B13:N13)</f>
        <v>2640003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1.149945050058119</v>
      </c>
      <c r="C18" s="19">
        <v>1.196994225313836</v>
      </c>
      <c r="D18" s="19">
        <v>1.199891166107575</v>
      </c>
      <c r="E18" s="19">
        <v>0.835000998481776</v>
      </c>
      <c r="F18" s="19">
        <v>1.284444054351463</v>
      </c>
      <c r="G18" s="19">
        <v>1.379747119764263</v>
      </c>
      <c r="H18" s="19">
        <v>1.53727506805271</v>
      </c>
      <c r="I18" s="19">
        <v>1.298513271250595</v>
      </c>
      <c r="J18" s="19">
        <v>1.255298342884277</v>
      </c>
      <c r="K18" s="19">
        <v>1.098227670729178</v>
      </c>
      <c r="L18" s="19">
        <v>1.157242847030471</v>
      </c>
      <c r="M18" s="19">
        <v>1.165677788696518</v>
      </c>
      <c r="N18" s="19">
        <v>1.023751465837251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1445813.8900000001</v>
      </c>
      <c r="C20" s="24">
        <f t="shared" si="3"/>
        <v>1074638.31</v>
      </c>
      <c r="D20" s="24">
        <f t="shared" si="3"/>
        <v>937692.1900000002</v>
      </c>
      <c r="E20" s="24">
        <f t="shared" si="3"/>
        <v>288346.24</v>
      </c>
      <c r="F20" s="24">
        <f t="shared" si="3"/>
        <v>975704.3199999998</v>
      </c>
      <c r="G20" s="24">
        <f t="shared" si="3"/>
        <v>1410091.81</v>
      </c>
      <c r="H20" s="24">
        <f t="shared" si="3"/>
        <v>245379.34</v>
      </c>
      <c r="I20" s="24">
        <f t="shared" si="3"/>
        <v>1060904.44</v>
      </c>
      <c r="J20" s="24">
        <f t="shared" si="3"/>
        <v>925493.7400000001</v>
      </c>
      <c r="K20" s="24">
        <f t="shared" si="3"/>
        <v>1228688.6699999997</v>
      </c>
      <c r="L20" s="24">
        <f t="shared" si="3"/>
        <v>1142129.7999999998</v>
      </c>
      <c r="M20" s="24">
        <f t="shared" si="3"/>
        <v>646803.5900000001</v>
      </c>
      <c r="N20" s="24">
        <f t="shared" si="3"/>
        <v>330986.75000000006</v>
      </c>
      <c r="O20" s="24">
        <f>O21+O22+O23+O24+O25+O26+O27+O28+O29</f>
        <v>11712673.09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1142045.24</v>
      </c>
      <c r="C21" s="28">
        <f t="shared" si="4"/>
        <v>834109.36</v>
      </c>
      <c r="D21" s="28">
        <f t="shared" si="4"/>
        <v>730402.18</v>
      </c>
      <c r="E21" s="28">
        <f t="shared" si="4"/>
        <v>317084.04</v>
      </c>
      <c r="F21" s="28">
        <f t="shared" si="4"/>
        <v>715805.32</v>
      </c>
      <c r="G21" s="28">
        <f t="shared" si="4"/>
        <v>947453.91</v>
      </c>
      <c r="H21" s="28">
        <f t="shared" si="4"/>
        <v>149794.02</v>
      </c>
      <c r="I21" s="28">
        <f t="shared" si="4"/>
        <v>747615.27</v>
      </c>
      <c r="J21" s="28">
        <f t="shared" si="4"/>
        <v>686501.3</v>
      </c>
      <c r="K21" s="28">
        <f t="shared" si="4"/>
        <v>1023274.47</v>
      </c>
      <c r="L21" s="28">
        <f t="shared" si="4"/>
        <v>898707.61</v>
      </c>
      <c r="M21" s="28">
        <f t="shared" si="4"/>
        <v>504549.61</v>
      </c>
      <c r="N21" s="28">
        <f t="shared" si="4"/>
        <v>296937.62</v>
      </c>
      <c r="O21" s="28">
        <f aca="true" t="shared" si="5" ref="O21:O29">SUM(B21:N21)</f>
        <v>8994279.95</v>
      </c>
    </row>
    <row r="22" spans="1:23" ht="18.75" customHeight="1">
      <c r="A22" s="26" t="s">
        <v>33</v>
      </c>
      <c r="B22" s="28">
        <f>IF(B18&lt;&gt;0,ROUND((B18-1)*B21,2),0)</f>
        <v>171244.03</v>
      </c>
      <c r="C22" s="28">
        <f aca="true" t="shared" si="6" ref="C22:N22">IF(C18&lt;&gt;0,ROUND((C18-1)*C21,2),0)</f>
        <v>164314.73</v>
      </c>
      <c r="D22" s="28">
        <f t="shared" si="6"/>
        <v>146000.94</v>
      </c>
      <c r="E22" s="28">
        <f t="shared" si="6"/>
        <v>-52318.55</v>
      </c>
      <c r="F22" s="28">
        <f t="shared" si="6"/>
        <v>203606.57</v>
      </c>
      <c r="G22" s="28">
        <f t="shared" si="6"/>
        <v>359792.89</v>
      </c>
      <c r="H22" s="28">
        <f t="shared" si="6"/>
        <v>80480.59</v>
      </c>
      <c r="I22" s="28">
        <f t="shared" si="6"/>
        <v>223173.08</v>
      </c>
      <c r="J22" s="28">
        <f t="shared" si="6"/>
        <v>175262.64</v>
      </c>
      <c r="K22" s="28">
        <f t="shared" si="6"/>
        <v>100513.87</v>
      </c>
      <c r="L22" s="28">
        <f t="shared" si="6"/>
        <v>141315.34</v>
      </c>
      <c r="M22" s="28">
        <f t="shared" si="6"/>
        <v>83592.66</v>
      </c>
      <c r="N22" s="28">
        <f t="shared" si="6"/>
        <v>7052.7</v>
      </c>
      <c r="O22" s="28">
        <f t="shared" si="5"/>
        <v>1804031.49</v>
      </c>
      <c r="W22" s="51"/>
    </row>
    <row r="23" spans="1:15" ht="18.75" customHeight="1">
      <c r="A23" s="26" t="s">
        <v>34</v>
      </c>
      <c r="B23" s="28">
        <v>66962.57</v>
      </c>
      <c r="C23" s="28">
        <v>47140.58</v>
      </c>
      <c r="D23" s="28">
        <v>30974.19</v>
      </c>
      <c r="E23" s="28">
        <v>12448.06</v>
      </c>
      <c r="F23" s="28">
        <v>35760.33</v>
      </c>
      <c r="G23" s="28">
        <v>57133.09</v>
      </c>
      <c r="H23" s="28">
        <v>6648.41</v>
      </c>
      <c r="I23" s="28">
        <v>44874.88</v>
      </c>
      <c r="J23" s="28">
        <v>39755.11</v>
      </c>
      <c r="K23" s="28">
        <v>60129.4</v>
      </c>
      <c r="L23" s="28">
        <v>57714.56</v>
      </c>
      <c r="M23" s="28">
        <v>27000.56</v>
      </c>
      <c r="N23" s="28">
        <v>16240.08</v>
      </c>
      <c r="O23" s="28">
        <f t="shared" si="5"/>
        <v>502781.82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67</v>
      </c>
      <c r="B26" s="28">
        <v>1081.16</v>
      </c>
      <c r="C26" s="28">
        <v>820.64</v>
      </c>
      <c r="D26" s="28">
        <v>706.01</v>
      </c>
      <c r="E26" s="28">
        <v>218.84</v>
      </c>
      <c r="F26" s="28">
        <v>739.88</v>
      </c>
      <c r="G26" s="28">
        <v>1068.14</v>
      </c>
      <c r="H26" s="28">
        <v>184.97</v>
      </c>
      <c r="I26" s="28">
        <v>794.59</v>
      </c>
      <c r="J26" s="28">
        <v>700.8</v>
      </c>
      <c r="K26" s="28">
        <v>927.45</v>
      </c>
      <c r="L26" s="28">
        <v>859.72</v>
      </c>
      <c r="M26" s="28">
        <v>481.96</v>
      </c>
      <c r="N26" s="28">
        <v>244.9</v>
      </c>
      <c r="O26" s="28">
        <f t="shared" si="5"/>
        <v>8829.060000000001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661.23</v>
      </c>
      <c r="J27" s="28">
        <v>620.8</v>
      </c>
      <c r="K27" s="28">
        <v>812.53</v>
      </c>
      <c r="L27" s="28">
        <v>721.18</v>
      </c>
      <c r="M27" s="28">
        <v>408.2</v>
      </c>
      <c r="N27" s="28">
        <v>213.88</v>
      </c>
      <c r="O27" s="28">
        <f t="shared" si="5"/>
        <v>7546.01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-15984.14</v>
      </c>
      <c r="C31" s="28">
        <f aca="true" t="shared" si="7" ref="C31:O31">+C32+C34+C47+C48+C49+C54-C55</f>
        <v>-57882.77</v>
      </c>
      <c r="D31" s="28">
        <f t="shared" si="7"/>
        <v>-44193.47</v>
      </c>
      <c r="E31" s="28">
        <f t="shared" si="7"/>
        <v>-9044.45</v>
      </c>
      <c r="F31" s="28">
        <f t="shared" si="7"/>
        <v>-19034.099999999995</v>
      </c>
      <c r="G31" s="28">
        <f t="shared" si="7"/>
        <v>-8214.470000000001</v>
      </c>
      <c r="H31" s="28">
        <f t="shared" si="7"/>
        <v>-3318.5</v>
      </c>
      <c r="I31" s="28">
        <f t="shared" si="7"/>
        <v>-32726.909999999996</v>
      </c>
      <c r="J31" s="28">
        <f t="shared" si="7"/>
        <v>-46969.64000000001</v>
      </c>
      <c r="K31" s="28">
        <f t="shared" si="7"/>
        <v>5187.909999999996</v>
      </c>
      <c r="L31" s="28">
        <f t="shared" si="7"/>
        <v>-14184.61</v>
      </c>
      <c r="M31" s="28">
        <f t="shared" si="7"/>
        <v>-17036.980000000003</v>
      </c>
      <c r="N31" s="28">
        <f t="shared" si="7"/>
        <v>-19458.250000000004</v>
      </c>
      <c r="O31" s="28">
        <f t="shared" si="7"/>
        <v>-282860.38</v>
      </c>
    </row>
    <row r="32" spans="1:15" ht="18.75" customHeight="1">
      <c r="A32" s="26" t="s">
        <v>38</v>
      </c>
      <c r="B32" s="29">
        <f>+B33</f>
        <v>-58625.6</v>
      </c>
      <c r="C32" s="29">
        <f>+C33</f>
        <v>-62999.2</v>
      </c>
      <c r="D32" s="29">
        <f aca="true" t="shared" si="8" ref="D32:O32">+D33</f>
        <v>-48083.2</v>
      </c>
      <c r="E32" s="29">
        <f t="shared" si="8"/>
        <v>-11286</v>
      </c>
      <c r="F32" s="29">
        <f t="shared" si="8"/>
        <v>-35239.6</v>
      </c>
      <c r="G32" s="29">
        <f t="shared" si="8"/>
        <v>-53288.4</v>
      </c>
      <c r="H32" s="29">
        <f t="shared" si="8"/>
        <v>-9917.6</v>
      </c>
      <c r="I32" s="29">
        <f t="shared" si="8"/>
        <v>-62889.2</v>
      </c>
      <c r="J32" s="29">
        <f t="shared" si="8"/>
        <v>-47814.8</v>
      </c>
      <c r="K32" s="29">
        <f t="shared" si="8"/>
        <v>-40308.4</v>
      </c>
      <c r="L32" s="29">
        <f t="shared" si="8"/>
        <v>-32868</v>
      </c>
      <c r="M32" s="29">
        <f t="shared" si="8"/>
        <v>-26237.2</v>
      </c>
      <c r="N32" s="29">
        <f t="shared" si="8"/>
        <v>-20451.2</v>
      </c>
      <c r="O32" s="29">
        <f t="shared" si="8"/>
        <v>-510008.4</v>
      </c>
    </row>
    <row r="33" spans="1:26" ht="18.75" customHeight="1">
      <c r="A33" s="27" t="s">
        <v>39</v>
      </c>
      <c r="B33" s="16">
        <f>ROUND((-B9)*$G$3,2)</f>
        <v>-58625.6</v>
      </c>
      <c r="C33" s="16">
        <f aca="true" t="shared" si="9" ref="C33:N33">ROUND((-C9)*$G$3,2)</f>
        <v>-62999.2</v>
      </c>
      <c r="D33" s="16">
        <f t="shared" si="9"/>
        <v>-48083.2</v>
      </c>
      <c r="E33" s="16">
        <f t="shared" si="9"/>
        <v>-11286</v>
      </c>
      <c r="F33" s="16">
        <f t="shared" si="9"/>
        <v>-35239.6</v>
      </c>
      <c r="G33" s="16">
        <f t="shared" si="9"/>
        <v>-53288.4</v>
      </c>
      <c r="H33" s="16">
        <f t="shared" si="9"/>
        <v>-9917.6</v>
      </c>
      <c r="I33" s="16">
        <f t="shared" si="9"/>
        <v>-62889.2</v>
      </c>
      <c r="J33" s="16">
        <f t="shared" si="9"/>
        <v>-47814.8</v>
      </c>
      <c r="K33" s="16">
        <f t="shared" si="9"/>
        <v>-40308.4</v>
      </c>
      <c r="L33" s="16">
        <f t="shared" si="9"/>
        <v>-32868</v>
      </c>
      <c r="M33" s="16">
        <f t="shared" si="9"/>
        <v>-26237.2</v>
      </c>
      <c r="N33" s="16">
        <f t="shared" si="9"/>
        <v>-20451.2</v>
      </c>
      <c r="O33" s="30">
        <f aca="true" t="shared" si="10" ref="O33:O55">SUM(B33:N33)</f>
        <v>-510008.4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-6011.94</v>
      </c>
      <c r="C34" s="29">
        <f aca="true" t="shared" si="11" ref="C34:O34">SUM(C35:C45)</f>
        <v>-4563.28</v>
      </c>
      <c r="D34" s="29">
        <f t="shared" si="11"/>
        <v>-3925.87</v>
      </c>
      <c r="E34" s="29">
        <f t="shared" si="11"/>
        <v>-1216.88</v>
      </c>
      <c r="F34" s="29">
        <f t="shared" si="11"/>
        <v>-4114.2</v>
      </c>
      <c r="G34" s="29">
        <f t="shared" si="11"/>
        <v>-5939.51</v>
      </c>
      <c r="H34" s="29">
        <f t="shared" si="11"/>
        <v>-1028.55</v>
      </c>
      <c r="I34" s="29">
        <f t="shared" si="11"/>
        <v>-4418.42</v>
      </c>
      <c r="J34" s="29">
        <f t="shared" si="11"/>
        <v>-3896.9</v>
      </c>
      <c r="K34" s="29">
        <f t="shared" si="11"/>
        <v>-5157.23</v>
      </c>
      <c r="L34" s="29">
        <f t="shared" si="11"/>
        <v>-4780.58</v>
      </c>
      <c r="M34" s="29">
        <f t="shared" si="11"/>
        <v>-2680.02</v>
      </c>
      <c r="N34" s="29">
        <f t="shared" si="11"/>
        <v>-1361.74</v>
      </c>
      <c r="O34" s="29">
        <f t="shared" si="11"/>
        <v>-49095.119999999995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-6011.94</v>
      </c>
      <c r="C43" s="31">
        <v>-4563.28</v>
      </c>
      <c r="D43" s="31">
        <v>-3925.87</v>
      </c>
      <c r="E43" s="31">
        <v>-1216.88</v>
      </c>
      <c r="F43" s="31">
        <v>-4114.2</v>
      </c>
      <c r="G43" s="31">
        <v>-5939.51</v>
      </c>
      <c r="H43" s="31">
        <v>-1028.55</v>
      </c>
      <c r="I43" s="31">
        <v>-4418.42</v>
      </c>
      <c r="J43" s="31">
        <v>-3896.9</v>
      </c>
      <c r="K43" s="31">
        <v>-5157.23</v>
      </c>
      <c r="L43" s="31">
        <v>-4780.58</v>
      </c>
      <c r="M43" s="31">
        <v>-2680.02</v>
      </c>
      <c r="N43" s="31">
        <v>-1361.74</v>
      </c>
      <c r="O43" s="31">
        <f>SUM(B43:N43)</f>
        <v>-49095.119999999995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84</v>
      </c>
      <c r="B48" s="33">
        <v>48653.4</v>
      </c>
      <c r="C48" s="33">
        <v>9679.71</v>
      </c>
      <c r="D48" s="33">
        <v>7815.6</v>
      </c>
      <c r="E48" s="33">
        <v>3458.43</v>
      </c>
      <c r="F48" s="33">
        <v>20319.7</v>
      </c>
      <c r="G48" s="33">
        <v>51013.44</v>
      </c>
      <c r="H48" s="33">
        <v>7627.65</v>
      </c>
      <c r="I48" s="33">
        <v>34580.71</v>
      </c>
      <c r="J48" s="33">
        <v>4742.06</v>
      </c>
      <c r="K48" s="33">
        <v>50653.54</v>
      </c>
      <c r="L48" s="33">
        <v>23463.97</v>
      </c>
      <c r="M48" s="33">
        <v>11880.24</v>
      </c>
      <c r="N48" s="33">
        <v>2354.69</v>
      </c>
      <c r="O48" s="31">
        <f>SUM(B48:N48)</f>
        <v>276243.14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-94854.96</v>
      </c>
      <c r="C50" s="33">
        <v>-91714.13</v>
      </c>
      <c r="D50" s="33">
        <v>-64822.19</v>
      </c>
      <c r="E50" s="33">
        <v>-29294.76</v>
      </c>
      <c r="F50" s="33">
        <v>-85080.77</v>
      </c>
      <c r="G50" s="33">
        <v>-132369.07</v>
      </c>
      <c r="H50" s="33">
        <v>-23915.49</v>
      </c>
      <c r="I50" s="33">
        <v>-92411.89</v>
      </c>
      <c r="J50" s="33">
        <v>-71662.79</v>
      </c>
      <c r="K50" s="33">
        <v>-77249.76</v>
      </c>
      <c r="L50" s="33">
        <v>-71086.62</v>
      </c>
      <c r="M50" s="33">
        <v>-31018.47</v>
      </c>
      <c r="N50" s="33">
        <v>-13798.83</v>
      </c>
      <c r="O50" s="31">
        <f t="shared" si="10"/>
        <v>-879279.73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94854.96</v>
      </c>
      <c r="C51" s="33">
        <v>91714.13</v>
      </c>
      <c r="D51" s="33">
        <v>64822.19</v>
      </c>
      <c r="E51" s="33">
        <v>29294.76</v>
      </c>
      <c r="F51" s="33">
        <v>85080.77</v>
      </c>
      <c r="G51" s="33">
        <v>132369.07</v>
      </c>
      <c r="H51" s="33">
        <v>23915.49</v>
      </c>
      <c r="I51" s="33">
        <v>92411.89</v>
      </c>
      <c r="J51" s="33">
        <v>71662.79</v>
      </c>
      <c r="K51" s="33">
        <v>77249.76</v>
      </c>
      <c r="L51" s="33">
        <v>71086.62</v>
      </c>
      <c r="M51" s="33">
        <v>31018.47</v>
      </c>
      <c r="N51" s="33">
        <v>13798.83</v>
      </c>
      <c r="O51" s="31">
        <f t="shared" si="10"/>
        <v>879279.73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1429829.7500000002</v>
      </c>
      <c r="C53" s="34">
        <f aca="true" t="shared" si="13" ref="C53:N53">+C20+C31</f>
        <v>1016755.54</v>
      </c>
      <c r="D53" s="34">
        <f t="shared" si="13"/>
        <v>893498.7200000002</v>
      </c>
      <c r="E53" s="34">
        <f t="shared" si="13"/>
        <v>279301.79</v>
      </c>
      <c r="F53" s="34">
        <f t="shared" si="13"/>
        <v>956670.2199999999</v>
      </c>
      <c r="G53" s="34">
        <f t="shared" si="13"/>
        <v>1401877.34</v>
      </c>
      <c r="H53" s="34">
        <f t="shared" si="13"/>
        <v>242060.84</v>
      </c>
      <c r="I53" s="34">
        <f t="shared" si="13"/>
        <v>1028177.5299999999</v>
      </c>
      <c r="J53" s="34">
        <f t="shared" si="13"/>
        <v>878524.1000000001</v>
      </c>
      <c r="K53" s="34">
        <f t="shared" si="13"/>
        <v>1233876.5799999996</v>
      </c>
      <c r="L53" s="34">
        <f t="shared" si="13"/>
        <v>1127945.1899999997</v>
      </c>
      <c r="M53" s="34">
        <f t="shared" si="13"/>
        <v>629766.6100000001</v>
      </c>
      <c r="N53" s="34">
        <f t="shared" si="13"/>
        <v>311528.50000000006</v>
      </c>
      <c r="O53" s="34">
        <f>SUM(B53:N53)</f>
        <v>11429812.709999999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1429829.75</v>
      </c>
      <c r="C59" s="42">
        <f t="shared" si="14"/>
        <v>1016755.54</v>
      </c>
      <c r="D59" s="42">
        <f t="shared" si="14"/>
        <v>893498.72</v>
      </c>
      <c r="E59" s="42">
        <f t="shared" si="14"/>
        <v>279301.79</v>
      </c>
      <c r="F59" s="42">
        <f t="shared" si="14"/>
        <v>956670.22</v>
      </c>
      <c r="G59" s="42">
        <f t="shared" si="14"/>
        <v>1401877.34</v>
      </c>
      <c r="H59" s="42">
        <f t="shared" si="14"/>
        <v>242060.85</v>
      </c>
      <c r="I59" s="42">
        <f t="shared" si="14"/>
        <v>1028177.53</v>
      </c>
      <c r="J59" s="42">
        <f t="shared" si="14"/>
        <v>878524.11</v>
      </c>
      <c r="K59" s="42">
        <f t="shared" si="14"/>
        <v>1233876.58</v>
      </c>
      <c r="L59" s="42">
        <f t="shared" si="14"/>
        <v>1127945.2</v>
      </c>
      <c r="M59" s="42">
        <f t="shared" si="14"/>
        <v>629766.61</v>
      </c>
      <c r="N59" s="42">
        <f t="shared" si="14"/>
        <v>311528.51</v>
      </c>
      <c r="O59" s="34">
        <f t="shared" si="14"/>
        <v>11429812.75</v>
      </c>
      <c r="Q59"/>
    </row>
    <row r="60" spans="1:18" ht="18.75" customHeight="1">
      <c r="A60" s="26" t="s">
        <v>53</v>
      </c>
      <c r="B60" s="42">
        <v>1185342.2</v>
      </c>
      <c r="C60" s="42">
        <v>741424.8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1926767</v>
      </c>
      <c r="P60"/>
      <c r="Q60"/>
      <c r="R60" s="41"/>
    </row>
    <row r="61" spans="1:16" ht="18.75" customHeight="1">
      <c r="A61" s="26" t="s">
        <v>54</v>
      </c>
      <c r="B61" s="42">
        <v>244487.55</v>
      </c>
      <c r="C61" s="42">
        <v>275330.74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519818.29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893498.72</v>
      </c>
      <c r="E62" s="43">
        <v>0</v>
      </c>
      <c r="F62" s="43">
        <v>0</v>
      </c>
      <c r="G62" s="43">
        <v>0</v>
      </c>
      <c r="H62" s="42">
        <v>242060.85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1135559.57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279301.79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279301.79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956670.22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956670.22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1401877.34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1401877.34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1028177.53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1028177.53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878524.11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878524.11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1233876.58</v>
      </c>
      <c r="L68" s="29">
        <v>1127945.2</v>
      </c>
      <c r="M68" s="43">
        <v>0</v>
      </c>
      <c r="N68" s="43">
        <v>0</v>
      </c>
      <c r="O68" s="34">
        <f t="shared" si="15"/>
        <v>2361821.7800000003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629766.61</v>
      </c>
      <c r="N69" s="43">
        <v>0</v>
      </c>
      <c r="O69" s="34">
        <f t="shared" si="15"/>
        <v>629766.61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311528.51</v>
      </c>
      <c r="O70" s="46">
        <f t="shared" si="15"/>
        <v>311528.51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7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73"/>
      <c r="D74"/>
      <c r="E74"/>
      <c r="F74"/>
      <c r="G74"/>
      <c r="H74"/>
      <c r="I74"/>
      <c r="J74"/>
      <c r="K74"/>
      <c r="L74"/>
      <c r="N74" s="53"/>
    </row>
    <row r="75" spans="2:14" ht="13.5">
      <c r="B75" s="73"/>
      <c r="C75" s="73"/>
      <c r="N75" s="53"/>
    </row>
    <row r="76" spans="3:14" ht="13.5">
      <c r="C76" s="51"/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2023-01-17T12:41:27Z</dcterms:modified>
  <cp:category/>
  <cp:version/>
  <cp:contentType/>
  <cp:contentStatus/>
</cp:coreProperties>
</file>