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<sst xmlns="http://schemas.openxmlformats.org/spreadsheetml/2006/main" count="88" uniqueCount="85">
  <si>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</si>
  <si>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</si>
  <si>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</si>
  <si>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</si>
  <si>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</si>
  <si>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</si>
  <si>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</si>
  <si>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</si>
  <si>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</si>
  <si>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</si>
  <si>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</si>
  <si>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</si>
  <si>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</si>
  <si>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</si>
  <si>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</si>
  <si>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</si>
  <si>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</si>
  <si>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</si>
  <si>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</si>
  <si>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</si>
  <si>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</si>
  <si>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</si>
  <si>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</si>
  <si>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</si>
  <si>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</si>
  <si>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</si>
  <si>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</si>
  <si>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</si>
  <si>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</si>
  <si>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</si>
  <si>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</si>
  <si>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</si>
  <si>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</si>
  <si>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</si>
  <si>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</si>
  <si>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</si>
  <si>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</si>
  <si>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</si>
  <si>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</si>
  <si>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</si>
  <si>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</si>
  <si>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</si>
  <si>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</si>
  <si>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</si>
  <si>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</si>
  <si>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</si>
  <si>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</si>
  <si>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</si>
  <si>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</si>
  <si>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</si>
  <si>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</si>
  <si>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</si>
  <si>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</si>
  <si>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</si>
  <si>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</si>
  <si>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</si>
  <si>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</si>
  <si>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</si>
  <si>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</si>
  <si>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</si>
  <si>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</si>
  <si>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</si>
  <si>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</si>
  <si>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</si>
  <si>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</si>
  <si>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</si>
  <si>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</si>
  <si>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</si>
  <si>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</si>
  <si>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</si>
  <si>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</si>
  <si>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</si>
  <si>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</si>
  <si>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</si>
  <si>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</si>
  <si>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</si>
  <si>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</si>
  <si>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</si>
  <si>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</si>
  <si>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</si>
  <si>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</si>
  <si>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</si>
  <si>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</si>
  <si>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</si>
  <si>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14/12/22 - VENCIMENTO 21/12/22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</si>
</sst>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392405</v>
      </c>
      <c r="C7" s="9">
        <f t="shared" si="0"/>
        <v>278619</v>
      </c>
      <c r="D7" s="9">
        <f t="shared" si="0"/>
        <v>281626</v>
      </c>
      <c r="E7" s="9">
        <f t="shared" si="0"/>
        <v>70310</v>
      </c>
      <c r="F7" s="9">
        <f t="shared" si="0"/>
        <v>232132</v>
      </c>
      <c r="G7" s="9">
        <f t="shared" si="0"/>
        <v>375261</v>
      </c>
      <c r="H7" s="9">
        <f t="shared" si="0"/>
        <v>44310</v>
      </c>
      <c r="I7" s="9">
        <f t="shared" si="0"/>
        <v>230069</v>
      </c>
      <c r="J7" s="9">
        <f t="shared" si="0"/>
        <v>228042</v>
      </c>
      <c r="K7" s="9">
        <f t="shared" si="0"/>
        <v>360402</v>
      </c>
      <c r="L7" s="9">
        <f t="shared" si="0"/>
        <v>275968</v>
      </c>
      <c r="M7" s="9">
        <f t="shared" si="0"/>
        <v>134787</v>
      </c>
      <c r="N7" s="9">
        <f t="shared" si="0"/>
        <v>86186</v>
      </c>
      <c r="O7" s="9">
        <f t="shared" si="0"/>
        <v>2990117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13294</v>
      </c>
      <c r="C8" s="11">
        <f t="shared" si="1"/>
        <v>14151</v>
      </c>
      <c r="D8" s="11">
        <f t="shared" si="1"/>
        <v>10544</v>
      </c>
      <c r="E8" s="11">
        <f t="shared" si="1"/>
        <v>2467</v>
      </c>
      <c r="F8" s="11">
        <f t="shared" si="1"/>
        <v>8122</v>
      </c>
      <c r="G8" s="11">
        <f t="shared" si="1"/>
        <v>11972</v>
      </c>
      <c r="H8" s="11">
        <f t="shared" si="1"/>
        <v>2246</v>
      </c>
      <c r="I8" s="11">
        <f t="shared" si="1"/>
        <v>12745</v>
      </c>
      <c r="J8" s="11">
        <f t="shared" si="1"/>
        <v>10703</v>
      </c>
      <c r="K8" s="11">
        <f t="shared" si="1"/>
        <v>8808</v>
      </c>
      <c r="L8" s="11">
        <f t="shared" si="1"/>
        <v>7205</v>
      </c>
      <c r="M8" s="11">
        <f t="shared" si="1"/>
        <v>5757</v>
      </c>
      <c r="N8" s="11">
        <f t="shared" si="1"/>
        <v>4472</v>
      </c>
      <c r="O8" s="11">
        <f t="shared" si="1"/>
        <v>112486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13294</v>
      </c>
      <c r="C9" s="11">
        <v>14151</v>
      </c>
      <c r="D9" s="11">
        <v>10544</v>
      </c>
      <c r="E9" s="11">
        <v>2467</v>
      </c>
      <c r="F9" s="11">
        <v>8122</v>
      </c>
      <c r="G9" s="11">
        <v>11972</v>
      </c>
      <c r="H9" s="11">
        <v>2246</v>
      </c>
      <c r="I9" s="11">
        <v>12743</v>
      </c>
      <c r="J9" s="11">
        <v>10703</v>
      </c>
      <c r="K9" s="11">
        <v>8796</v>
      </c>
      <c r="L9" s="11">
        <v>7205</v>
      </c>
      <c r="M9" s="11">
        <v>5751</v>
      </c>
      <c r="N9" s="11">
        <v>4457</v>
      </c>
      <c r="O9" s="11">
        <f>SUM(B9:N9)</f>
        <v>112451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6</v>
      </c>
      <c r="N10" s="13">
        <v>15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379111</v>
      </c>
      <c r="C11" s="13">
        <v>264468</v>
      </c>
      <c r="D11" s="13">
        <v>271082</v>
      </c>
      <c r="E11" s="13">
        <v>67843</v>
      </c>
      <c r="F11" s="13">
        <v>224010</v>
      </c>
      <c r="G11" s="13">
        <v>363289</v>
      </c>
      <c r="H11" s="13">
        <v>42064</v>
      </c>
      <c r="I11" s="13">
        <v>217324</v>
      </c>
      <c r="J11" s="13">
        <v>217339</v>
      </c>
      <c r="K11" s="13">
        <v>351594</v>
      </c>
      <c r="L11" s="13">
        <v>268763</v>
      </c>
      <c r="M11" s="13">
        <v>129030</v>
      </c>
      <c r="N11" s="13">
        <v>81714</v>
      </c>
      <c r="O11" s="11">
        <f>SUM(B11:N11)</f>
        <v>2877631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28219</v>
      </c>
      <c r="C12" s="13">
        <v>25554</v>
      </c>
      <c r="D12" s="13">
        <v>21316</v>
      </c>
      <c r="E12" s="13">
        <v>7743</v>
      </c>
      <c r="F12" s="13">
        <v>22227</v>
      </c>
      <c r="G12" s="13">
        <v>37398</v>
      </c>
      <c r="H12" s="13">
        <v>4558</v>
      </c>
      <c r="I12" s="13">
        <v>21300</v>
      </c>
      <c r="J12" s="13">
        <v>19286</v>
      </c>
      <c r="K12" s="13">
        <v>24409</v>
      </c>
      <c r="L12" s="13">
        <v>18754</v>
      </c>
      <c r="M12" s="13">
        <v>6677</v>
      </c>
      <c r="N12" s="13">
        <v>3698</v>
      </c>
      <c r="O12" s="11">
        <f>SUM(B12:N12)</f>
        <v>241139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350892</v>
      </c>
      <c r="C13" s="15">
        <f t="shared" si="2"/>
        <v>238914</v>
      </c>
      <c r="D13" s="15">
        <f t="shared" si="2"/>
        <v>249766</v>
      </c>
      <c r="E13" s="15">
        <f t="shared" si="2"/>
        <v>60100</v>
      </c>
      <c r="F13" s="15">
        <f t="shared" si="2"/>
        <v>201783</v>
      </c>
      <c r="G13" s="15">
        <f t="shared" si="2"/>
        <v>325891</v>
      </c>
      <c r="H13" s="15">
        <f t="shared" si="2"/>
        <v>37506</v>
      </c>
      <c r="I13" s="15">
        <f t="shared" si="2"/>
        <v>196024</v>
      </c>
      <c r="J13" s="15">
        <f t="shared" si="2"/>
        <v>198053</v>
      </c>
      <c r="K13" s="15">
        <f t="shared" si="2"/>
        <v>327185</v>
      </c>
      <c r="L13" s="15">
        <f t="shared" si="2"/>
        <v>250009</v>
      </c>
      <c r="M13" s="15">
        <f t="shared" si="2"/>
        <v>122353</v>
      </c>
      <c r="N13" s="15">
        <f t="shared" si="2"/>
        <v>78016</v>
      </c>
      <c r="O13" s="11">
        <f>SUM(B13:N13)</f>
        <v>2636492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1.142863863164441</v>
      </c>
      <c r="C18" s="19">
        <v>1.178501895828047</v>
      </c>
      <c r="D18" s="19">
        <v>1.182456560521617</v>
      </c>
      <c r="E18" s="19">
        <v>0.837054373775116</v>
      </c>
      <c r="F18" s="19">
        <v>1.276962214131032</v>
      </c>
      <c r="G18" s="19">
        <v>1.373529062373477</v>
      </c>
      <c r="H18" s="19">
        <v>1.538304356716679</v>
      </c>
      <c r="I18" s="19">
        <v>1.374231534617248</v>
      </c>
      <c r="J18" s="19">
        <v>1.276197793299185</v>
      </c>
      <c r="K18" s="19">
        <v>1.078358333793907</v>
      </c>
      <c r="L18" s="19">
        <v>1.157291777389049</v>
      </c>
      <c r="M18" s="19">
        <v>1.160894397009883</v>
      </c>
      <c r="N18" s="19">
        <v>1.03657558448768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1449763.5200000003</v>
      </c>
      <c r="C20" s="24">
        <f t="shared" si="3"/>
        <v>1072071.11</v>
      </c>
      <c r="D20" s="24">
        <f t="shared" si="3"/>
        <v>947539.6600000001</v>
      </c>
      <c r="E20" s="24">
        <f t="shared" si="3"/>
        <v>291140.91</v>
      </c>
      <c r="F20" s="24">
        <f t="shared" si="3"/>
        <v>970113.37</v>
      </c>
      <c r="G20" s="24">
        <f t="shared" si="3"/>
        <v>1410249.3900000001</v>
      </c>
      <c r="H20" s="24">
        <f t="shared" si="3"/>
        <v>246943.81999999998</v>
      </c>
      <c r="I20" s="24">
        <f t="shared" si="3"/>
        <v>1041318.4099999999</v>
      </c>
      <c r="J20" s="24">
        <f t="shared" si="3"/>
        <v>945658.18</v>
      </c>
      <c r="K20" s="24">
        <f t="shared" si="3"/>
        <v>1215563.9800000002</v>
      </c>
      <c r="L20" s="24">
        <f t="shared" si="3"/>
        <v>1143590.8099999998</v>
      </c>
      <c r="M20" s="24">
        <f t="shared" si="3"/>
        <v>647276.75</v>
      </c>
      <c r="N20" s="24">
        <f t="shared" si="3"/>
        <v>330853.13999999996</v>
      </c>
      <c r="O20" s="24">
        <f>O21+O22+O23+O24+O25+O26+O27+O28+O29</f>
        <v>11712083.049999999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1152258.04</v>
      </c>
      <c r="C21" s="28">
        <f t="shared" si="4"/>
        <v>845190.74</v>
      </c>
      <c r="D21" s="28">
        <f t="shared" si="4"/>
        <v>749237.81</v>
      </c>
      <c r="E21" s="28">
        <f t="shared" si="4"/>
        <v>319551.92</v>
      </c>
      <c r="F21" s="28">
        <f t="shared" si="4"/>
        <v>715802.24</v>
      </c>
      <c r="G21" s="28">
        <f t="shared" si="4"/>
        <v>952112.21</v>
      </c>
      <c r="H21" s="28">
        <f t="shared" si="4"/>
        <v>150942.02</v>
      </c>
      <c r="I21" s="28">
        <f t="shared" si="4"/>
        <v>692990.83</v>
      </c>
      <c r="J21" s="28">
        <f t="shared" si="4"/>
        <v>690876.04</v>
      </c>
      <c r="K21" s="28">
        <f t="shared" si="4"/>
        <v>1032083.21</v>
      </c>
      <c r="L21" s="28">
        <f t="shared" si="4"/>
        <v>899848.86</v>
      </c>
      <c r="M21" s="28">
        <f t="shared" si="4"/>
        <v>507149.57</v>
      </c>
      <c r="N21" s="28">
        <f t="shared" si="4"/>
        <v>292920.36</v>
      </c>
      <c r="O21" s="28">
        <f aca="true" t="shared" si="5" ref="O21:O29">SUM(B21:N21)</f>
        <v>9000963.85</v>
      </c>
    </row>
    <row r="22" spans="1:23" ht="18.75" customHeight="1">
      <c r="A22" s="26" t="s">
        <v>33</v>
      </c>
      <c r="B22" s="28">
        <f>IF(B18&lt;&gt;0,ROUND((B18-1)*B21,2),0)</f>
        <v>164616.03</v>
      </c>
      <c r="C22" s="28">
        <f aca="true" t="shared" si="6" ref="C22:N22">IF(C18&lt;&gt;0,ROUND((C18-1)*C21,2),0)</f>
        <v>150868.15</v>
      </c>
      <c r="D22" s="28">
        <f t="shared" si="6"/>
        <v>136703.35</v>
      </c>
      <c r="E22" s="28">
        <f t="shared" si="6"/>
        <v>-52069.59</v>
      </c>
      <c r="F22" s="28">
        <f t="shared" si="6"/>
        <v>198250.17</v>
      </c>
      <c r="G22" s="28">
        <f t="shared" si="6"/>
        <v>355641.58</v>
      </c>
      <c r="H22" s="28">
        <f t="shared" si="6"/>
        <v>81252.75</v>
      </c>
      <c r="I22" s="28">
        <f t="shared" si="6"/>
        <v>259339.02</v>
      </c>
      <c r="J22" s="28">
        <f t="shared" si="6"/>
        <v>190818.44</v>
      </c>
      <c r="K22" s="28">
        <f t="shared" si="6"/>
        <v>80872.32</v>
      </c>
      <c r="L22" s="28">
        <f t="shared" si="6"/>
        <v>141538.83</v>
      </c>
      <c r="M22" s="28">
        <f t="shared" si="6"/>
        <v>81597.52</v>
      </c>
      <c r="N22" s="28">
        <f t="shared" si="6"/>
        <v>10713.73</v>
      </c>
      <c r="O22" s="28">
        <f t="shared" si="5"/>
        <v>1800142.3000000003</v>
      </c>
      <c r="W22" s="51"/>
    </row>
    <row r="23" spans="1:15" ht="18.75" customHeight="1">
      <c r="A23" s="26" t="s">
        <v>34</v>
      </c>
      <c r="B23" s="28">
        <v>67371.69</v>
      </c>
      <c r="C23" s="28">
        <v>46977.66</v>
      </c>
      <c r="D23" s="28">
        <v>31307.06</v>
      </c>
      <c r="E23" s="28">
        <v>12533.71</v>
      </c>
      <c r="F23" s="28">
        <v>35565.33</v>
      </c>
      <c r="G23" s="28">
        <v>56830.58</v>
      </c>
      <c r="H23" s="28">
        <v>6300.55</v>
      </c>
      <c r="I23" s="28">
        <v>43796.83</v>
      </c>
      <c r="J23" s="28">
        <v>40004.64</v>
      </c>
      <c r="K23" s="28">
        <v>57889.62</v>
      </c>
      <c r="L23" s="28">
        <v>57847.3</v>
      </c>
      <c r="M23" s="28">
        <v>26889.74</v>
      </c>
      <c r="N23" s="28">
        <v>16465.31</v>
      </c>
      <c r="O23" s="28">
        <f t="shared" si="5"/>
        <v>499780.02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1036.87</v>
      </c>
      <c r="C26" s="28">
        <v>781.56</v>
      </c>
      <c r="D26" s="28">
        <v>682.57</v>
      </c>
      <c r="E26" s="28">
        <v>211.02</v>
      </c>
      <c r="F26" s="28">
        <v>703.41</v>
      </c>
      <c r="G26" s="28">
        <v>1021.24</v>
      </c>
      <c r="H26" s="28">
        <v>177.15</v>
      </c>
      <c r="I26" s="28">
        <v>745.09</v>
      </c>
      <c r="J26" s="28">
        <v>685.17</v>
      </c>
      <c r="K26" s="28">
        <v>875.35</v>
      </c>
      <c r="L26" s="28">
        <v>823.25</v>
      </c>
      <c r="M26" s="28">
        <v>461.12</v>
      </c>
      <c r="N26" s="28">
        <v>242.29</v>
      </c>
      <c r="O26" s="28">
        <f t="shared" si="5"/>
        <v>8446.090000000002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620.8</v>
      </c>
      <c r="K27" s="28">
        <v>812.53</v>
      </c>
      <c r="L27" s="28">
        <v>721.18</v>
      </c>
      <c r="M27" s="28">
        <v>408.2</v>
      </c>
      <c r="N27" s="28">
        <v>213.88</v>
      </c>
      <c r="O27" s="28">
        <f t="shared" si="5"/>
        <v>7546.030000000001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-64259.27</v>
      </c>
      <c r="C31" s="28">
        <f aca="true" t="shared" si="7" ref="C31:O31">+C32+C34+C47+C48+C49+C54-C55</f>
        <v>-66610.38</v>
      </c>
      <c r="D31" s="28">
        <f t="shared" si="7"/>
        <v>-50189.09</v>
      </c>
      <c r="E31" s="28">
        <f t="shared" si="7"/>
        <v>-12028.22</v>
      </c>
      <c r="F31" s="28">
        <f t="shared" si="7"/>
        <v>-39648.18</v>
      </c>
      <c r="G31" s="28">
        <f t="shared" si="7"/>
        <v>-58355.55</v>
      </c>
      <c r="H31" s="28">
        <f t="shared" si="7"/>
        <v>-10867.49</v>
      </c>
      <c r="I31" s="28">
        <f t="shared" si="7"/>
        <v>-60212.369999999995</v>
      </c>
      <c r="J31" s="28">
        <f t="shared" si="7"/>
        <v>-50903.18</v>
      </c>
      <c r="K31" s="28">
        <f t="shared" si="7"/>
        <v>-43569.9</v>
      </c>
      <c r="L31" s="28">
        <f t="shared" si="7"/>
        <v>-36279.770000000004</v>
      </c>
      <c r="M31" s="28">
        <f t="shared" si="7"/>
        <v>-27868.530000000002</v>
      </c>
      <c r="N31" s="28">
        <f t="shared" si="7"/>
        <v>-20958.05</v>
      </c>
      <c r="O31" s="28">
        <f t="shared" si="7"/>
        <v>-541749.9800000001</v>
      </c>
    </row>
    <row r="32" spans="1:15" ht="18.75" customHeight="1">
      <c r="A32" s="26" t="s">
        <v>38</v>
      </c>
      <c r="B32" s="29">
        <f>+B33</f>
        <v>-58493.6</v>
      </c>
      <c r="C32" s="29">
        <f>+C33</f>
        <v>-62264.4</v>
      </c>
      <c r="D32" s="29">
        <f aca="true" t="shared" si="8" ref="D32:O32">+D33</f>
        <v>-46393.6</v>
      </c>
      <c r="E32" s="29">
        <f t="shared" si="8"/>
        <v>-10854.8</v>
      </c>
      <c r="F32" s="29">
        <f t="shared" si="8"/>
        <v>-35736.8</v>
      </c>
      <c r="G32" s="29">
        <f t="shared" si="8"/>
        <v>-52676.8</v>
      </c>
      <c r="H32" s="29">
        <f t="shared" si="8"/>
        <v>-9882.4</v>
      </c>
      <c r="I32" s="29">
        <f t="shared" si="8"/>
        <v>-56069.2</v>
      </c>
      <c r="J32" s="29">
        <f t="shared" si="8"/>
        <v>-47093.2</v>
      </c>
      <c r="K32" s="29">
        <f t="shared" si="8"/>
        <v>-38702.4</v>
      </c>
      <c r="L32" s="29">
        <f t="shared" si="8"/>
        <v>-31702</v>
      </c>
      <c r="M32" s="29">
        <f t="shared" si="8"/>
        <v>-25304.4</v>
      </c>
      <c r="N32" s="29">
        <f t="shared" si="8"/>
        <v>-19610.8</v>
      </c>
      <c r="O32" s="29">
        <f t="shared" si="8"/>
        <v>-494784.4000000001</v>
      </c>
    </row>
    <row r="33" spans="1:26" ht="18.75" customHeight="1">
      <c r="A33" s="27" t="s">
        <v>39</v>
      </c>
      <c r="B33" s="16">
        <f>ROUND((-B9)*$G$3,2)</f>
        <v>-58493.6</v>
      </c>
      <c r="C33" s="16">
        <f aca="true" t="shared" si="9" ref="C33:N33">ROUND((-C9)*$G$3,2)</f>
        <v>-62264.4</v>
      </c>
      <c r="D33" s="16">
        <f t="shared" si="9"/>
        <v>-46393.6</v>
      </c>
      <c r="E33" s="16">
        <f t="shared" si="9"/>
        <v>-10854.8</v>
      </c>
      <c r="F33" s="16">
        <f t="shared" si="9"/>
        <v>-35736.8</v>
      </c>
      <c r="G33" s="16">
        <f t="shared" si="9"/>
        <v>-52676.8</v>
      </c>
      <c r="H33" s="16">
        <f t="shared" si="9"/>
        <v>-9882.4</v>
      </c>
      <c r="I33" s="16">
        <f t="shared" si="9"/>
        <v>-56069.2</v>
      </c>
      <c r="J33" s="16">
        <f t="shared" si="9"/>
        <v>-47093.2</v>
      </c>
      <c r="K33" s="16">
        <f t="shared" si="9"/>
        <v>-38702.4</v>
      </c>
      <c r="L33" s="16">
        <f t="shared" si="9"/>
        <v>-31702</v>
      </c>
      <c r="M33" s="16">
        <f t="shared" si="9"/>
        <v>-25304.4</v>
      </c>
      <c r="N33" s="16">
        <f t="shared" si="9"/>
        <v>-19610.8</v>
      </c>
      <c r="O33" s="30">
        <f aca="true" t="shared" si="10" ref="O33:O55">SUM(B33:N33)</f>
        <v>-494784.4000000001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-5765.67</v>
      </c>
      <c r="C34" s="29">
        <f aca="true" t="shared" si="11" ref="C34:O34">SUM(C35:C45)</f>
        <v>-4345.98</v>
      </c>
      <c r="D34" s="29">
        <f t="shared" si="11"/>
        <v>-3795.49</v>
      </c>
      <c r="E34" s="29">
        <f t="shared" si="11"/>
        <v>-1173.42</v>
      </c>
      <c r="F34" s="29">
        <f t="shared" si="11"/>
        <v>-3911.38</v>
      </c>
      <c r="G34" s="29">
        <f t="shared" si="11"/>
        <v>-5678.75</v>
      </c>
      <c r="H34" s="29">
        <f t="shared" si="11"/>
        <v>-985.09</v>
      </c>
      <c r="I34" s="29">
        <f t="shared" si="11"/>
        <v>-4143.17</v>
      </c>
      <c r="J34" s="29">
        <f t="shared" si="11"/>
        <v>-3809.98</v>
      </c>
      <c r="K34" s="29">
        <f t="shared" si="11"/>
        <v>-4867.5</v>
      </c>
      <c r="L34" s="29">
        <f t="shared" si="11"/>
        <v>-4577.77</v>
      </c>
      <c r="M34" s="29">
        <f t="shared" si="11"/>
        <v>-2564.13</v>
      </c>
      <c r="N34" s="29">
        <f t="shared" si="11"/>
        <v>-1347.25</v>
      </c>
      <c r="O34" s="29">
        <f t="shared" si="11"/>
        <v>-46965.579999999994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-5765.67</v>
      </c>
      <c r="C43" s="31">
        <v>-4345.98</v>
      </c>
      <c r="D43" s="31">
        <v>-3795.49</v>
      </c>
      <c r="E43" s="31">
        <v>-1173.42</v>
      </c>
      <c r="F43" s="31">
        <v>-3911.38</v>
      </c>
      <c r="G43" s="31">
        <v>-5678.75</v>
      </c>
      <c r="H43" s="31">
        <v>-985.09</v>
      </c>
      <c r="I43" s="31">
        <v>-4143.17</v>
      </c>
      <c r="J43" s="31">
        <v>-3809.98</v>
      </c>
      <c r="K43" s="31">
        <v>-4867.5</v>
      </c>
      <c r="L43" s="31">
        <v>-4577.77</v>
      </c>
      <c r="M43" s="31">
        <v>-2564.13</v>
      </c>
      <c r="N43" s="31">
        <v>-1347.25</v>
      </c>
      <c r="O43" s="31">
        <f>SUM(B43:N43)</f>
        <v>-46965.579999999994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-99968.63</v>
      </c>
      <c r="C50" s="33">
        <v>-96149.48</v>
      </c>
      <c r="D50" s="33">
        <v>-69366.53</v>
      </c>
      <c r="E50" s="33">
        <v>-31081.95</v>
      </c>
      <c r="F50" s="33">
        <v>-90286.07</v>
      </c>
      <c r="G50" s="33">
        <v>-136390.51</v>
      </c>
      <c r="H50" s="33">
        <v>-24536.17</v>
      </c>
      <c r="I50" s="33">
        <v>-92539.98</v>
      </c>
      <c r="J50" s="33">
        <v>-77739.94</v>
      </c>
      <c r="K50" s="33">
        <v>-79553.81</v>
      </c>
      <c r="L50" s="33">
        <v>-74946.61</v>
      </c>
      <c r="M50" s="33">
        <v>-30635.41</v>
      </c>
      <c r="N50" s="33">
        <v>-13832.74</v>
      </c>
      <c r="O50" s="31">
        <f t="shared" si="10"/>
        <v>-917027.8300000001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99968.63</v>
      </c>
      <c r="C51" s="33">
        <v>96149.48</v>
      </c>
      <c r="D51" s="33">
        <v>69366.53</v>
      </c>
      <c r="E51" s="33">
        <v>31081.95</v>
      </c>
      <c r="F51" s="33">
        <v>90286.07</v>
      </c>
      <c r="G51" s="33">
        <v>136390.51</v>
      </c>
      <c r="H51" s="33">
        <v>24536.17</v>
      </c>
      <c r="I51" s="33">
        <v>92539.98</v>
      </c>
      <c r="J51" s="33">
        <v>77739.94</v>
      </c>
      <c r="K51" s="33">
        <v>79553.81</v>
      </c>
      <c r="L51" s="33">
        <v>74946.61</v>
      </c>
      <c r="M51" s="33">
        <v>30635.41</v>
      </c>
      <c r="N51" s="33">
        <v>13832.74</v>
      </c>
      <c r="O51" s="31">
        <f t="shared" si="10"/>
        <v>917027.8300000001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1385504.2500000002</v>
      </c>
      <c r="C53" s="34">
        <f aca="true" t="shared" si="13" ref="C53:N53">+C20+C31</f>
        <v>1005460.7300000001</v>
      </c>
      <c r="D53" s="34">
        <f t="shared" si="13"/>
        <v>897350.5700000002</v>
      </c>
      <c r="E53" s="34">
        <f t="shared" si="13"/>
        <v>279112.69</v>
      </c>
      <c r="F53" s="34">
        <f t="shared" si="13"/>
        <v>930465.19</v>
      </c>
      <c r="G53" s="34">
        <f t="shared" si="13"/>
        <v>1351893.84</v>
      </c>
      <c r="H53" s="34">
        <f t="shared" si="13"/>
        <v>236076.33</v>
      </c>
      <c r="I53" s="34">
        <f t="shared" si="13"/>
        <v>981106.0399999999</v>
      </c>
      <c r="J53" s="34">
        <f t="shared" si="13"/>
        <v>894755</v>
      </c>
      <c r="K53" s="34">
        <f t="shared" si="13"/>
        <v>1171994.0800000003</v>
      </c>
      <c r="L53" s="34">
        <f t="shared" si="13"/>
        <v>1107311.0399999998</v>
      </c>
      <c r="M53" s="34">
        <f t="shared" si="13"/>
        <v>619408.22</v>
      </c>
      <c r="N53" s="34">
        <f t="shared" si="13"/>
        <v>309895.08999999997</v>
      </c>
      <c r="O53" s="34">
        <f>SUM(B53:N53)</f>
        <v>11170333.07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1385504.26</v>
      </c>
      <c r="C59" s="42">
        <f t="shared" si="14"/>
        <v>1005460.73</v>
      </c>
      <c r="D59" s="42">
        <f t="shared" si="14"/>
        <v>897350.57</v>
      </c>
      <c r="E59" s="42">
        <f t="shared" si="14"/>
        <v>279112.69</v>
      </c>
      <c r="F59" s="42">
        <f t="shared" si="14"/>
        <v>930465.19</v>
      </c>
      <c r="G59" s="42">
        <f t="shared" si="14"/>
        <v>1351893.84</v>
      </c>
      <c r="H59" s="42">
        <f t="shared" si="14"/>
        <v>236076.32</v>
      </c>
      <c r="I59" s="42">
        <f t="shared" si="14"/>
        <v>981106.05</v>
      </c>
      <c r="J59" s="42">
        <f t="shared" si="14"/>
        <v>894755</v>
      </c>
      <c r="K59" s="42">
        <f t="shared" si="14"/>
        <v>1171994.07</v>
      </c>
      <c r="L59" s="42">
        <f t="shared" si="14"/>
        <v>1107311.03</v>
      </c>
      <c r="M59" s="42">
        <f t="shared" si="14"/>
        <v>619408.22</v>
      </c>
      <c r="N59" s="42">
        <f t="shared" si="14"/>
        <v>309895.09</v>
      </c>
      <c r="O59" s="34">
        <f t="shared" si="14"/>
        <v>11170333.06</v>
      </c>
      <c r="Q59"/>
    </row>
    <row r="60" spans="1:18" ht="18.75" customHeight="1">
      <c r="A60" s="26" t="s">
        <v>54</v>
      </c>
      <c r="B60" s="42">
        <v>1140216.05</v>
      </c>
      <c r="C60" s="42">
        <v>730582.23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1870798.28</v>
      </c>
      <c r="P60"/>
      <c r="Q60"/>
      <c r="R60" s="41"/>
    </row>
    <row r="61" spans="1:16" ht="18.75" customHeight="1">
      <c r="A61" s="26" t="s">
        <v>55</v>
      </c>
      <c r="B61" s="42">
        <v>245288.21</v>
      </c>
      <c r="C61" s="42">
        <v>274878.5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520166.70999999996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897350.57</v>
      </c>
      <c r="E62" s="43">
        <v>0</v>
      </c>
      <c r="F62" s="43">
        <v>0</v>
      </c>
      <c r="G62" s="43">
        <v>0</v>
      </c>
      <c r="H62" s="42">
        <v>236076.32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1133426.89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279112.69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279112.69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930465.19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930465.19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1351893.84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1351893.84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981106.05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981106.05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894755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894755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1171994.07</v>
      </c>
      <c r="L68" s="29">
        <v>1107311.03</v>
      </c>
      <c r="M68" s="43">
        <v>0</v>
      </c>
      <c r="N68" s="43">
        <v>0</v>
      </c>
      <c r="O68" s="34">
        <f t="shared" si="15"/>
        <v>2279305.1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619408.22</v>
      </c>
      <c r="N69" s="43">
        <v>0</v>
      </c>
      <c r="O69" s="34">
        <f t="shared" si="15"/>
        <v>619408.22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309895.09</v>
      </c>
      <c r="O70" s="46">
        <f t="shared" si="15"/>
        <v>309895.09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2023-01-17T12:31:25Z</dcterms:modified>
  <cp:category/>
  <cp:version/>
  <cp:contentType/>
  <cp:contentStatus/>
</cp:coreProperties>
</file>