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<sst xmlns="http://schemas.openxmlformats.org/spreadsheetml/2006/main" count="88" uniqueCount="85">
  <si>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</si>
  <si>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</si>
  <si>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</si>
  <si>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</si>
  <si>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</si>
  <si>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</si>
  <si>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</si>
  <si>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</si>
  <si>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</si>
  <si>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</si>
  <si>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</si>
  <si>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</si>
  <si>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</si>
  <si>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</si>
  <si>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</si>
  <si>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</si>
  <si>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</si>
  <si>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</si>
  <si>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</si>
  <si>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</si>
  <si>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</si>
  <si>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</si>
  <si>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</si>
  <si>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</si>
  <si>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</si>
  <si>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</si>
  <si>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</si>
  <si>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</si>
  <si>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</si>
  <si>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</si>
  <si>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</si>
  <si>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</si>
  <si>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</si>
  <si>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</si>
  <si>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</si>
  <si>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</si>
  <si>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</si>
  <si>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</si>
  <si>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</si>
  <si>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</si>
  <si>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</si>
  <si>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</si>
  <si>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</si>
  <si>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</si>
  <si>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</si>
  <si>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</si>
  <si>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</si>
  <si>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</si>
  <si>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</si>
  <si>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</si>
  <si>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</si>
  <si>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</si>
  <si>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</si>
  <si>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</si>
  <si>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</si>
  <si>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</si>
  <si>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</si>
  <si>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</si>
  <si>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</si>
  <si>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</si>
  <si>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</si>
  <si>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</si>
  <si>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</si>
  <si>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</si>
  <si>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</si>
  <si>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</si>
  <si>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</si>
  <si>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</si>
  <si>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</si>
  <si>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</si>
  <si>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</si>
  <si>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</si>
  <si>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</si>
  <si>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</si>
  <si>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</si>
  <si>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</si>
  <si>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</si>
  <si>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</si>
  <si>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</si>
  <si>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</si>
  <si>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</si>
  <si>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</si>
  <si>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</si>
  <si>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</si>
  <si>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13/12/22 - VENCIMENTO 20/12/22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</si>
</sst>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357689</v>
      </c>
      <c r="C7" s="9">
        <f t="shared" si="0"/>
        <v>252682</v>
      </c>
      <c r="D7" s="9">
        <f t="shared" si="0"/>
        <v>259108</v>
      </c>
      <c r="E7" s="9">
        <f t="shared" si="0"/>
        <v>63995</v>
      </c>
      <c r="F7" s="9">
        <f t="shared" si="0"/>
        <v>210525</v>
      </c>
      <c r="G7" s="9">
        <f t="shared" si="0"/>
        <v>340403</v>
      </c>
      <c r="H7" s="9">
        <f t="shared" si="0"/>
        <v>40052</v>
      </c>
      <c r="I7" s="9">
        <f t="shared" si="0"/>
        <v>253847</v>
      </c>
      <c r="J7" s="9">
        <f t="shared" si="0"/>
        <v>210127</v>
      </c>
      <c r="K7" s="9">
        <f t="shared" si="0"/>
        <v>332404</v>
      </c>
      <c r="L7" s="9">
        <f t="shared" si="0"/>
        <v>255128</v>
      </c>
      <c r="M7" s="9">
        <f t="shared" si="0"/>
        <v>124083</v>
      </c>
      <c r="N7" s="9">
        <f t="shared" si="0"/>
        <v>80532</v>
      </c>
      <c r="O7" s="9">
        <f t="shared" si="0"/>
        <v>2780575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11651</v>
      </c>
      <c r="C8" s="11">
        <f t="shared" si="1"/>
        <v>12622</v>
      </c>
      <c r="D8" s="11">
        <f t="shared" si="1"/>
        <v>9662</v>
      </c>
      <c r="E8" s="11">
        <f t="shared" si="1"/>
        <v>2138</v>
      </c>
      <c r="F8" s="11">
        <f t="shared" si="1"/>
        <v>7076</v>
      </c>
      <c r="G8" s="11">
        <f t="shared" si="1"/>
        <v>10474</v>
      </c>
      <c r="H8" s="11">
        <f t="shared" si="1"/>
        <v>2010</v>
      </c>
      <c r="I8" s="11">
        <f t="shared" si="1"/>
        <v>14131</v>
      </c>
      <c r="J8" s="11">
        <f t="shared" si="1"/>
        <v>9421</v>
      </c>
      <c r="K8" s="11">
        <f t="shared" si="1"/>
        <v>7718</v>
      </c>
      <c r="L8" s="11">
        <f t="shared" si="1"/>
        <v>6520</v>
      </c>
      <c r="M8" s="11">
        <f t="shared" si="1"/>
        <v>5036</v>
      </c>
      <c r="N8" s="11">
        <f t="shared" si="1"/>
        <v>4074</v>
      </c>
      <c r="O8" s="11">
        <f t="shared" si="1"/>
        <v>102533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11651</v>
      </c>
      <c r="C9" s="11">
        <v>12622</v>
      </c>
      <c r="D9" s="11">
        <v>9662</v>
      </c>
      <c r="E9" s="11">
        <v>2138</v>
      </c>
      <c r="F9" s="11">
        <v>7076</v>
      </c>
      <c r="G9" s="11">
        <v>10474</v>
      </c>
      <c r="H9" s="11">
        <v>2010</v>
      </c>
      <c r="I9" s="11">
        <v>14126</v>
      </c>
      <c r="J9" s="11">
        <v>9421</v>
      </c>
      <c r="K9" s="11">
        <v>7707</v>
      </c>
      <c r="L9" s="11">
        <v>6520</v>
      </c>
      <c r="M9" s="11">
        <v>5028</v>
      </c>
      <c r="N9" s="11">
        <v>4059</v>
      </c>
      <c r="O9" s="11">
        <f>SUM(B9:N9)</f>
        <v>102494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11</v>
      </c>
      <c r="L10" s="13">
        <v>0</v>
      </c>
      <c r="M10" s="13">
        <v>8</v>
      </c>
      <c r="N10" s="13">
        <v>15</v>
      </c>
      <c r="O10" s="11">
        <f>SUM(B10:N10)</f>
        <v>39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346038</v>
      </c>
      <c r="C11" s="13">
        <v>240060</v>
      </c>
      <c r="D11" s="13">
        <v>249446</v>
      </c>
      <c r="E11" s="13">
        <v>61857</v>
      </c>
      <c r="F11" s="13">
        <v>203449</v>
      </c>
      <c r="G11" s="13">
        <v>329929</v>
      </c>
      <c r="H11" s="13">
        <v>38042</v>
      </c>
      <c r="I11" s="13">
        <v>239716</v>
      </c>
      <c r="J11" s="13">
        <v>200706</v>
      </c>
      <c r="K11" s="13">
        <v>324686</v>
      </c>
      <c r="L11" s="13">
        <v>248608</v>
      </c>
      <c r="M11" s="13">
        <v>119047</v>
      </c>
      <c r="N11" s="13">
        <v>76458</v>
      </c>
      <c r="O11" s="11">
        <f>SUM(B11:N11)</f>
        <v>2678042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21425</v>
      </c>
      <c r="C12" s="13">
        <v>19370</v>
      </c>
      <c r="D12" s="13">
        <v>16702</v>
      </c>
      <c r="E12" s="13">
        <v>5955</v>
      </c>
      <c r="F12" s="13">
        <v>16832</v>
      </c>
      <c r="G12" s="13">
        <v>29139</v>
      </c>
      <c r="H12" s="13">
        <v>3659</v>
      </c>
      <c r="I12" s="13">
        <v>20703</v>
      </c>
      <c r="J12" s="13">
        <v>15060</v>
      </c>
      <c r="K12" s="13">
        <v>19578</v>
      </c>
      <c r="L12" s="13">
        <v>14877</v>
      </c>
      <c r="M12" s="13">
        <v>5341</v>
      </c>
      <c r="N12" s="13">
        <v>2970</v>
      </c>
      <c r="O12" s="11">
        <f>SUM(B12:N12)</f>
        <v>191611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324613</v>
      </c>
      <c r="C13" s="15">
        <f t="shared" si="2"/>
        <v>220690</v>
      </c>
      <c r="D13" s="15">
        <f t="shared" si="2"/>
        <v>232744</v>
      </c>
      <c r="E13" s="15">
        <f t="shared" si="2"/>
        <v>55902</v>
      </c>
      <c r="F13" s="15">
        <f t="shared" si="2"/>
        <v>186617</v>
      </c>
      <c r="G13" s="15">
        <f t="shared" si="2"/>
        <v>300790</v>
      </c>
      <c r="H13" s="15">
        <f t="shared" si="2"/>
        <v>34383</v>
      </c>
      <c r="I13" s="15">
        <f t="shared" si="2"/>
        <v>219013</v>
      </c>
      <c r="J13" s="15">
        <f t="shared" si="2"/>
        <v>185646</v>
      </c>
      <c r="K13" s="15">
        <f t="shared" si="2"/>
        <v>305108</v>
      </c>
      <c r="L13" s="15">
        <f t="shared" si="2"/>
        <v>233731</v>
      </c>
      <c r="M13" s="15">
        <f t="shared" si="2"/>
        <v>113706</v>
      </c>
      <c r="N13" s="15">
        <f t="shared" si="2"/>
        <v>73488</v>
      </c>
      <c r="O13" s="11">
        <f>SUM(B13:N13)</f>
        <v>2486431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1.229883961880097</v>
      </c>
      <c r="C18" s="19">
        <v>1.267009168749676</v>
      </c>
      <c r="D18" s="19">
        <v>1.254982320900085</v>
      </c>
      <c r="E18" s="19">
        <v>0.897647417593899</v>
      </c>
      <c r="F18" s="19">
        <v>1.368374877430383</v>
      </c>
      <c r="G18" s="19">
        <v>1.491535523504711</v>
      </c>
      <c r="H18" s="19">
        <v>1.646387639319831</v>
      </c>
      <c r="I18" s="19">
        <v>1.281999624794824</v>
      </c>
      <c r="J18" s="19">
        <v>1.349400110487973</v>
      </c>
      <c r="K18" s="19">
        <v>1.140183225450225</v>
      </c>
      <c r="L18" s="19">
        <v>1.230059810834575</v>
      </c>
      <c r="M18" s="19">
        <v>1.22839844342267</v>
      </c>
      <c r="N18" s="19">
        <v>1.096990197882529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1424045.95</v>
      </c>
      <c r="C20" s="24">
        <f t="shared" si="3"/>
        <v>1046377.75</v>
      </c>
      <c r="D20" s="24">
        <f t="shared" si="3"/>
        <v>926555.3800000002</v>
      </c>
      <c r="E20" s="24">
        <f t="shared" si="3"/>
        <v>284698.4</v>
      </c>
      <c r="F20" s="24">
        <f t="shared" si="3"/>
        <v>943111.61</v>
      </c>
      <c r="G20" s="24">
        <f t="shared" si="3"/>
        <v>1391086.43</v>
      </c>
      <c r="H20" s="24">
        <f t="shared" si="3"/>
        <v>239372.66</v>
      </c>
      <c r="I20" s="24">
        <f t="shared" si="3"/>
        <v>1069650.6</v>
      </c>
      <c r="J20" s="24">
        <f t="shared" si="3"/>
        <v>922005.0199999999</v>
      </c>
      <c r="K20" s="24">
        <f t="shared" si="3"/>
        <v>1187052</v>
      </c>
      <c r="L20" s="24">
        <f t="shared" si="3"/>
        <v>1125244.9899999998</v>
      </c>
      <c r="M20" s="24">
        <f t="shared" si="3"/>
        <v>631624.1100000001</v>
      </c>
      <c r="N20" s="24">
        <f t="shared" si="3"/>
        <v>327429.1</v>
      </c>
      <c r="O20" s="24">
        <f>O21+O22+O23+O24+O25+O26+O27+O28+O29</f>
        <v>11518254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1050317.98</v>
      </c>
      <c r="C21" s="28">
        <f t="shared" si="4"/>
        <v>766510.85</v>
      </c>
      <c r="D21" s="28">
        <f t="shared" si="4"/>
        <v>689330.92</v>
      </c>
      <c r="E21" s="28">
        <f t="shared" si="4"/>
        <v>290850.88</v>
      </c>
      <c r="F21" s="28">
        <f t="shared" si="4"/>
        <v>649174.89</v>
      </c>
      <c r="G21" s="28">
        <f t="shared" si="4"/>
        <v>863670.49</v>
      </c>
      <c r="H21" s="28">
        <f t="shared" si="4"/>
        <v>136437.14</v>
      </c>
      <c r="I21" s="28">
        <f t="shared" si="4"/>
        <v>764612.55</v>
      </c>
      <c r="J21" s="28">
        <f t="shared" si="4"/>
        <v>636600.76</v>
      </c>
      <c r="K21" s="28">
        <f t="shared" si="4"/>
        <v>951905.33</v>
      </c>
      <c r="L21" s="28">
        <f t="shared" si="4"/>
        <v>831895.87</v>
      </c>
      <c r="M21" s="28">
        <f t="shared" si="4"/>
        <v>466874.7</v>
      </c>
      <c r="N21" s="28">
        <f t="shared" si="4"/>
        <v>273704.11</v>
      </c>
      <c r="O21" s="28">
        <f aca="true" t="shared" si="5" ref="O21:O29">SUM(B21:N21)</f>
        <v>8371886.47</v>
      </c>
    </row>
    <row r="22" spans="1:23" ht="18.75" customHeight="1">
      <c r="A22" s="26" t="s">
        <v>33</v>
      </c>
      <c r="B22" s="28">
        <f>IF(B18&lt;&gt;0,ROUND((B18-1)*B21,2),0)</f>
        <v>241451.26</v>
      </c>
      <c r="C22" s="28">
        <f aca="true" t="shared" si="6" ref="C22:N22">IF(C18&lt;&gt;0,ROUND((C18-1)*C21,2),0)</f>
        <v>204665.42</v>
      </c>
      <c r="D22" s="28">
        <f t="shared" si="6"/>
        <v>175767.2</v>
      </c>
      <c r="E22" s="28">
        <f t="shared" si="6"/>
        <v>-29769.34</v>
      </c>
      <c r="F22" s="28">
        <f t="shared" si="6"/>
        <v>239139.72</v>
      </c>
      <c r="G22" s="28">
        <f t="shared" si="6"/>
        <v>424524.73</v>
      </c>
      <c r="H22" s="28">
        <f t="shared" si="6"/>
        <v>88191.28</v>
      </c>
      <c r="I22" s="28">
        <f t="shared" si="6"/>
        <v>215620.45</v>
      </c>
      <c r="J22" s="28">
        <f t="shared" si="6"/>
        <v>222428.38</v>
      </c>
      <c r="K22" s="28">
        <f t="shared" si="6"/>
        <v>133441.16</v>
      </c>
      <c r="L22" s="28">
        <f t="shared" si="6"/>
        <v>191385.81</v>
      </c>
      <c r="M22" s="28">
        <f t="shared" si="6"/>
        <v>106633.45</v>
      </c>
      <c r="N22" s="28">
        <f t="shared" si="6"/>
        <v>26546.62</v>
      </c>
      <c r="O22" s="28">
        <f t="shared" si="5"/>
        <v>2240026.14</v>
      </c>
      <c r="W22" s="51"/>
    </row>
    <row r="23" spans="1:15" ht="18.75" customHeight="1">
      <c r="A23" s="26" t="s">
        <v>34</v>
      </c>
      <c r="B23" s="28">
        <v>66714.66</v>
      </c>
      <c r="C23" s="28">
        <v>46138.26</v>
      </c>
      <c r="D23" s="28">
        <v>31139.77</v>
      </c>
      <c r="E23" s="28">
        <v>12484.17</v>
      </c>
      <c r="F23" s="28">
        <v>34280.53</v>
      </c>
      <c r="G23" s="28">
        <v>57179.29</v>
      </c>
      <c r="H23" s="28">
        <v>6290.53</v>
      </c>
      <c r="I23" s="28">
        <v>44158.13</v>
      </c>
      <c r="J23" s="28">
        <v>38992.07</v>
      </c>
      <c r="K23" s="28">
        <v>56955.42</v>
      </c>
      <c r="L23" s="28">
        <v>57570.98</v>
      </c>
      <c r="M23" s="28">
        <v>26460.41</v>
      </c>
      <c r="N23" s="28">
        <v>16409</v>
      </c>
      <c r="O23" s="28">
        <f t="shared" si="5"/>
        <v>494773.22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1081.16</v>
      </c>
      <c r="C26" s="28">
        <v>810.22</v>
      </c>
      <c r="D26" s="28">
        <v>708.62</v>
      </c>
      <c r="E26" s="28">
        <v>218.84</v>
      </c>
      <c r="F26" s="28">
        <v>724.25</v>
      </c>
      <c r="G26" s="28">
        <v>1068.14</v>
      </c>
      <c r="H26" s="28">
        <v>182.36</v>
      </c>
      <c r="I26" s="28">
        <v>812.83</v>
      </c>
      <c r="J26" s="28">
        <v>708.62</v>
      </c>
      <c r="K26" s="28">
        <v>906.61</v>
      </c>
      <c r="L26" s="28">
        <v>859.72</v>
      </c>
      <c r="M26" s="28">
        <v>476.75</v>
      </c>
      <c r="N26" s="28">
        <v>257.91</v>
      </c>
      <c r="O26" s="28">
        <f t="shared" si="5"/>
        <v>8816.029999999999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622.1</v>
      </c>
      <c r="K27" s="28">
        <v>812.53</v>
      </c>
      <c r="L27" s="28">
        <v>721.22</v>
      </c>
      <c r="M27" s="28">
        <v>408.2</v>
      </c>
      <c r="N27" s="28">
        <v>213.89</v>
      </c>
      <c r="O27" s="28">
        <f t="shared" si="5"/>
        <v>7547.380000000001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-57276.340000000004</v>
      </c>
      <c r="C31" s="28">
        <f aca="true" t="shared" si="7" ref="C31:O31">+C32+C34+C47+C48+C49+C54-C55</f>
        <v>-60042.14</v>
      </c>
      <c r="D31" s="28">
        <f t="shared" si="7"/>
        <v>-46453.16</v>
      </c>
      <c r="E31" s="28">
        <f t="shared" si="7"/>
        <v>-10624.080000000002</v>
      </c>
      <c r="F31" s="28">
        <f t="shared" si="7"/>
        <v>-35161.68</v>
      </c>
      <c r="G31" s="28">
        <f t="shared" si="7"/>
        <v>-52025.11</v>
      </c>
      <c r="H31" s="28">
        <f t="shared" si="7"/>
        <v>-9858.06</v>
      </c>
      <c r="I31" s="28">
        <f t="shared" si="7"/>
        <v>-66674.22</v>
      </c>
      <c r="J31" s="28">
        <f t="shared" si="7"/>
        <v>-45392.76</v>
      </c>
      <c r="K31" s="28">
        <f t="shared" si="7"/>
        <v>-38952.14</v>
      </c>
      <c r="L31" s="28">
        <f t="shared" si="7"/>
        <v>-33468.58</v>
      </c>
      <c r="M31" s="28">
        <f t="shared" si="7"/>
        <v>-24774.25</v>
      </c>
      <c r="N31" s="28">
        <f t="shared" si="7"/>
        <v>-19293.769999999997</v>
      </c>
      <c r="O31" s="28">
        <f t="shared" si="7"/>
        <v>-499996.29000000004</v>
      </c>
    </row>
    <row r="32" spans="1:15" ht="18.75" customHeight="1">
      <c r="A32" s="26" t="s">
        <v>38</v>
      </c>
      <c r="B32" s="29">
        <f>+B33</f>
        <v>-51264.4</v>
      </c>
      <c r="C32" s="29">
        <f>+C33</f>
        <v>-55536.8</v>
      </c>
      <c r="D32" s="29">
        <f aca="true" t="shared" si="8" ref="D32:O32">+D33</f>
        <v>-42512.8</v>
      </c>
      <c r="E32" s="29">
        <f t="shared" si="8"/>
        <v>-9407.2</v>
      </c>
      <c r="F32" s="29">
        <f t="shared" si="8"/>
        <v>-31134.4</v>
      </c>
      <c r="G32" s="29">
        <f t="shared" si="8"/>
        <v>-46085.6</v>
      </c>
      <c r="H32" s="29">
        <f t="shared" si="8"/>
        <v>-8844</v>
      </c>
      <c r="I32" s="29">
        <f t="shared" si="8"/>
        <v>-62154.4</v>
      </c>
      <c r="J32" s="29">
        <f t="shared" si="8"/>
        <v>-41452.4</v>
      </c>
      <c r="K32" s="29">
        <f t="shared" si="8"/>
        <v>-33910.8</v>
      </c>
      <c r="L32" s="29">
        <f t="shared" si="8"/>
        <v>-28688</v>
      </c>
      <c r="M32" s="29">
        <f t="shared" si="8"/>
        <v>-22123.2</v>
      </c>
      <c r="N32" s="29">
        <f t="shared" si="8"/>
        <v>-17859.6</v>
      </c>
      <c r="O32" s="29">
        <f t="shared" si="8"/>
        <v>-450973.60000000003</v>
      </c>
    </row>
    <row r="33" spans="1:26" ht="18.75" customHeight="1">
      <c r="A33" s="27" t="s">
        <v>39</v>
      </c>
      <c r="B33" s="16">
        <f>ROUND((-B9)*$G$3,2)</f>
        <v>-51264.4</v>
      </c>
      <c r="C33" s="16">
        <f aca="true" t="shared" si="9" ref="C33:N33">ROUND((-C9)*$G$3,2)</f>
        <v>-55536.8</v>
      </c>
      <c r="D33" s="16">
        <f t="shared" si="9"/>
        <v>-42512.8</v>
      </c>
      <c r="E33" s="16">
        <f t="shared" si="9"/>
        <v>-9407.2</v>
      </c>
      <c r="F33" s="16">
        <f t="shared" si="9"/>
        <v>-31134.4</v>
      </c>
      <c r="G33" s="16">
        <f t="shared" si="9"/>
        <v>-46085.6</v>
      </c>
      <c r="H33" s="16">
        <f t="shared" si="9"/>
        <v>-8844</v>
      </c>
      <c r="I33" s="16">
        <f t="shared" si="9"/>
        <v>-62154.4</v>
      </c>
      <c r="J33" s="16">
        <f t="shared" si="9"/>
        <v>-41452.4</v>
      </c>
      <c r="K33" s="16">
        <f t="shared" si="9"/>
        <v>-33910.8</v>
      </c>
      <c r="L33" s="16">
        <f t="shared" si="9"/>
        <v>-28688</v>
      </c>
      <c r="M33" s="16">
        <f t="shared" si="9"/>
        <v>-22123.2</v>
      </c>
      <c r="N33" s="16">
        <f t="shared" si="9"/>
        <v>-17859.6</v>
      </c>
      <c r="O33" s="30">
        <f aca="true" t="shared" si="10" ref="O33:O55">SUM(B33:N33)</f>
        <v>-450973.60000000003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-6011.94</v>
      </c>
      <c r="C34" s="29">
        <f aca="true" t="shared" si="11" ref="C34:O34">SUM(C35:C45)</f>
        <v>-4505.34</v>
      </c>
      <c r="D34" s="29">
        <f t="shared" si="11"/>
        <v>-3940.36</v>
      </c>
      <c r="E34" s="29">
        <f t="shared" si="11"/>
        <v>-1216.88</v>
      </c>
      <c r="F34" s="29">
        <f t="shared" si="11"/>
        <v>-4027.28</v>
      </c>
      <c r="G34" s="29">
        <f t="shared" si="11"/>
        <v>-5939.51</v>
      </c>
      <c r="H34" s="29">
        <f t="shared" si="11"/>
        <v>-1014.06</v>
      </c>
      <c r="I34" s="29">
        <f t="shared" si="11"/>
        <v>-4519.82</v>
      </c>
      <c r="J34" s="29">
        <f t="shared" si="11"/>
        <v>-3940.36</v>
      </c>
      <c r="K34" s="29">
        <f t="shared" si="11"/>
        <v>-5041.34</v>
      </c>
      <c r="L34" s="29">
        <f t="shared" si="11"/>
        <v>-4780.58</v>
      </c>
      <c r="M34" s="29">
        <f t="shared" si="11"/>
        <v>-2651.05</v>
      </c>
      <c r="N34" s="29">
        <f t="shared" si="11"/>
        <v>-1434.17</v>
      </c>
      <c r="O34" s="29">
        <f t="shared" si="11"/>
        <v>-49022.69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-6011.94</v>
      </c>
      <c r="C43" s="31">
        <v>-4505.34</v>
      </c>
      <c r="D43" s="31">
        <v>-3940.36</v>
      </c>
      <c r="E43" s="31">
        <v>-1216.88</v>
      </c>
      <c r="F43" s="31">
        <v>-4027.28</v>
      </c>
      <c r="G43" s="31">
        <v>-5939.51</v>
      </c>
      <c r="H43" s="31">
        <v>-1014.06</v>
      </c>
      <c r="I43" s="31">
        <v>-4519.82</v>
      </c>
      <c r="J43" s="31">
        <v>-3940.36</v>
      </c>
      <c r="K43" s="31">
        <v>-5041.34</v>
      </c>
      <c r="L43" s="31">
        <v>-4780.58</v>
      </c>
      <c r="M43" s="31">
        <v>-2651.05</v>
      </c>
      <c r="N43" s="31">
        <v>-1434.17</v>
      </c>
      <c r="O43" s="31">
        <f>SUM(B43:N43)</f>
        <v>-49022.69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-81727.81</v>
      </c>
      <c r="C50" s="33">
        <v>-78392.33</v>
      </c>
      <c r="D50" s="33">
        <v>-57722.11</v>
      </c>
      <c r="E50" s="33">
        <v>-25663.67</v>
      </c>
      <c r="F50" s="33">
        <v>-73230.98</v>
      </c>
      <c r="G50" s="33">
        <v>-115512.82</v>
      </c>
      <c r="H50" s="33">
        <v>-21099.26</v>
      </c>
      <c r="I50" s="33">
        <v>-83832.66</v>
      </c>
      <c r="J50" s="33">
        <v>-64185.72</v>
      </c>
      <c r="K50" s="33">
        <v>-67504.94</v>
      </c>
      <c r="L50" s="33">
        <v>-63239.15</v>
      </c>
      <c r="M50" s="33">
        <v>-25945.51</v>
      </c>
      <c r="N50" s="33">
        <v>-11763.28</v>
      </c>
      <c r="O50" s="31">
        <f t="shared" si="10"/>
        <v>-769820.2400000001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81727.81</v>
      </c>
      <c r="C51" s="33">
        <v>78392.33</v>
      </c>
      <c r="D51" s="33">
        <v>57722.11</v>
      </c>
      <c r="E51" s="33">
        <v>25663.67</v>
      </c>
      <c r="F51" s="33">
        <v>73230.98</v>
      </c>
      <c r="G51" s="33">
        <v>115512.82</v>
      </c>
      <c r="H51" s="33">
        <v>21099.26</v>
      </c>
      <c r="I51" s="33">
        <v>83832.66</v>
      </c>
      <c r="J51" s="33">
        <v>64185.72</v>
      </c>
      <c r="K51" s="33">
        <v>67504.94</v>
      </c>
      <c r="L51" s="33">
        <v>63239.15</v>
      </c>
      <c r="M51" s="33">
        <v>25945.51</v>
      </c>
      <c r="N51" s="33">
        <v>11763.28</v>
      </c>
      <c r="O51" s="31">
        <f t="shared" si="10"/>
        <v>769820.2400000001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1366769.6099999999</v>
      </c>
      <c r="C53" s="34">
        <f aca="true" t="shared" si="13" ref="C53:N53">+C20+C31</f>
        <v>986335.61</v>
      </c>
      <c r="D53" s="34">
        <f t="shared" si="13"/>
        <v>880102.2200000002</v>
      </c>
      <c r="E53" s="34">
        <f t="shared" si="13"/>
        <v>274074.32</v>
      </c>
      <c r="F53" s="34">
        <f t="shared" si="13"/>
        <v>907949.9299999999</v>
      </c>
      <c r="G53" s="34">
        <f t="shared" si="13"/>
        <v>1339061.3199999998</v>
      </c>
      <c r="H53" s="34">
        <f t="shared" si="13"/>
        <v>229514.6</v>
      </c>
      <c r="I53" s="34">
        <f t="shared" si="13"/>
        <v>1002976.3800000001</v>
      </c>
      <c r="J53" s="34">
        <f t="shared" si="13"/>
        <v>876612.2599999999</v>
      </c>
      <c r="K53" s="34">
        <f t="shared" si="13"/>
        <v>1148099.86</v>
      </c>
      <c r="L53" s="34">
        <f t="shared" si="13"/>
        <v>1091776.4099999997</v>
      </c>
      <c r="M53" s="34">
        <f t="shared" si="13"/>
        <v>606849.8600000001</v>
      </c>
      <c r="N53" s="34">
        <f t="shared" si="13"/>
        <v>308135.32999999996</v>
      </c>
      <c r="O53" s="34">
        <f>SUM(B53:N53)</f>
        <v>11018257.709999999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1366769.61</v>
      </c>
      <c r="C59" s="42">
        <f t="shared" si="14"/>
        <v>986335.61</v>
      </c>
      <c r="D59" s="42">
        <f t="shared" si="14"/>
        <v>880102.22</v>
      </c>
      <c r="E59" s="42">
        <f t="shared" si="14"/>
        <v>274074.32</v>
      </c>
      <c r="F59" s="42">
        <f t="shared" si="14"/>
        <v>907949.93</v>
      </c>
      <c r="G59" s="42">
        <f t="shared" si="14"/>
        <v>1339061.32</v>
      </c>
      <c r="H59" s="42">
        <f t="shared" si="14"/>
        <v>229514.6</v>
      </c>
      <c r="I59" s="42">
        <f t="shared" si="14"/>
        <v>1002976.38</v>
      </c>
      <c r="J59" s="42">
        <f t="shared" si="14"/>
        <v>876612.25</v>
      </c>
      <c r="K59" s="42">
        <f t="shared" si="14"/>
        <v>1148099.87</v>
      </c>
      <c r="L59" s="42">
        <f t="shared" si="14"/>
        <v>1091776.41</v>
      </c>
      <c r="M59" s="42">
        <f t="shared" si="14"/>
        <v>606849.86</v>
      </c>
      <c r="N59" s="42">
        <f t="shared" si="14"/>
        <v>308135.32</v>
      </c>
      <c r="O59" s="34">
        <f t="shared" si="14"/>
        <v>11018257.7</v>
      </c>
      <c r="Q59"/>
    </row>
    <row r="60" spans="1:18" ht="18.75" customHeight="1">
      <c r="A60" s="26" t="s">
        <v>54</v>
      </c>
      <c r="B60" s="42">
        <v>1124947.32</v>
      </c>
      <c r="C60" s="42">
        <v>716812.14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1841759.46</v>
      </c>
      <c r="P60"/>
      <c r="Q60"/>
      <c r="R60" s="41"/>
    </row>
    <row r="61" spans="1:16" ht="18.75" customHeight="1">
      <c r="A61" s="26" t="s">
        <v>55</v>
      </c>
      <c r="B61" s="42">
        <v>241822.29</v>
      </c>
      <c r="C61" s="42">
        <v>269523.47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511345.76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880102.22</v>
      </c>
      <c r="E62" s="43">
        <v>0</v>
      </c>
      <c r="F62" s="43">
        <v>0</v>
      </c>
      <c r="G62" s="43">
        <v>0</v>
      </c>
      <c r="H62" s="42">
        <v>229514.6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1109616.82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274074.32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274074.32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907949.93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907949.93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1339061.32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1339061.32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1002976.38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1002976.38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876612.25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876612.25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1148099.87</v>
      </c>
      <c r="L68" s="29">
        <v>1091776.41</v>
      </c>
      <c r="M68" s="43">
        <v>0</v>
      </c>
      <c r="N68" s="43">
        <v>0</v>
      </c>
      <c r="O68" s="34">
        <f t="shared" si="15"/>
        <v>2239876.2800000003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606849.86</v>
      </c>
      <c r="N69" s="43">
        <v>0</v>
      </c>
      <c r="O69" s="34">
        <f t="shared" si="15"/>
        <v>606849.86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308135.32</v>
      </c>
      <c r="O70" s="46">
        <f t="shared" si="15"/>
        <v>308135.32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2023-01-17T12:30:14Z</dcterms:modified>
  <cp:category/>
  <cp:version/>
  <cp:contentType/>
  <cp:contentStatus/>
</cp:coreProperties>
</file>