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<sst xmlns="http://schemas.openxmlformats.org/spreadsheetml/2006/main" count="88" uniqueCount="85">
  <si>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</si>
  <si>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</si>
  <si>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</si>
  <si>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</si>
  <si>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</si>
  <si>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</si>
  <si>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</si>
  <si>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</si>
  <si>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</si>
  <si>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</si>
  <si>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</si>
  <si>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</si>
  <si>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</si>
  <si>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</si>
  <si>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</si>
  <si>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</si>
  <si>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</si>
  <si>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</si>
  <si>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</si>
  <si>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</si>
  <si>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</si>
  <si>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</si>
  <si>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</si>
  <si>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</si>
  <si>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</si>
  <si>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</si>
  <si>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</si>
  <si>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</si>
  <si>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</si>
  <si>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</si>
  <si>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</si>
  <si>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</si>
  <si>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</si>
  <si>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</si>
  <si>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</si>
  <si>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</si>
  <si>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</si>
  <si>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</si>
  <si>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</si>
  <si>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</si>
  <si>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</si>
  <si>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</si>
  <si>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</si>
  <si>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</si>
  <si>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</si>
  <si>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</si>
  <si>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</si>
  <si>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</si>
  <si>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</si>
  <si>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</si>
  <si>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</si>
  <si>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</si>
  <si>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</si>
  <si>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</si>
  <si>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</si>
  <si>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</si>
  <si>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</si>
  <si>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</si>
  <si>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</si>
  <si>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</si>
  <si>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</si>
  <si>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</si>
  <si>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</si>
  <si>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</si>
  <si>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</si>
  <si>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</si>
  <si>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</si>
  <si>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</si>
  <si>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</si>
  <si>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</si>
  <si>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</si>
  <si>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</si>
  <si>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</si>
  <si>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</si>
  <si>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</si>
  <si>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</si>
  <si>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</si>
  <si>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</si>
  <si>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</si>
  <si>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</si>
  <si>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</si>
  <si>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</si>
  <si>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</si>
  <si>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</si>
  <si>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12/12/22 - VENCIMENTO 19/12/22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</si>
</sst>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370708</v>
      </c>
      <c r="C7" s="9">
        <f t="shared" si="0"/>
        <v>261030</v>
      </c>
      <c r="D7" s="9">
        <f t="shared" si="0"/>
        <v>268250</v>
      </c>
      <c r="E7" s="9">
        <f t="shared" si="0"/>
        <v>66978</v>
      </c>
      <c r="F7" s="9">
        <f t="shared" si="0"/>
        <v>225890</v>
      </c>
      <c r="G7" s="9">
        <f t="shared" si="0"/>
        <v>353870</v>
      </c>
      <c r="H7" s="9">
        <f t="shared" si="0"/>
        <v>42654</v>
      </c>
      <c r="I7" s="9">
        <f t="shared" si="0"/>
        <v>240219</v>
      </c>
      <c r="J7" s="9">
        <f t="shared" si="0"/>
        <v>216959</v>
      </c>
      <c r="K7" s="9">
        <f t="shared" si="0"/>
        <v>347868</v>
      </c>
      <c r="L7" s="9">
        <f t="shared" si="0"/>
        <v>258324</v>
      </c>
      <c r="M7" s="9">
        <f t="shared" si="0"/>
        <v>125772</v>
      </c>
      <c r="N7" s="9">
        <f t="shared" si="0"/>
        <v>82329</v>
      </c>
      <c r="O7" s="9">
        <f t="shared" si="0"/>
        <v>2860851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13177</v>
      </c>
      <c r="C8" s="11">
        <f t="shared" si="1"/>
        <v>14386</v>
      </c>
      <c r="D8" s="11">
        <f t="shared" si="1"/>
        <v>11220</v>
      </c>
      <c r="E8" s="11">
        <f t="shared" si="1"/>
        <v>2554</v>
      </c>
      <c r="F8" s="11">
        <f t="shared" si="1"/>
        <v>8686</v>
      </c>
      <c r="G8" s="11">
        <f t="shared" si="1"/>
        <v>12125</v>
      </c>
      <c r="H8" s="11">
        <f t="shared" si="1"/>
        <v>2424</v>
      </c>
      <c r="I8" s="11">
        <f t="shared" si="1"/>
        <v>13872</v>
      </c>
      <c r="J8" s="11">
        <f t="shared" si="1"/>
        <v>11055</v>
      </c>
      <c r="K8" s="11">
        <f t="shared" si="1"/>
        <v>9172</v>
      </c>
      <c r="L8" s="11">
        <f t="shared" si="1"/>
        <v>7470</v>
      </c>
      <c r="M8" s="11">
        <f t="shared" si="1"/>
        <v>5494</v>
      </c>
      <c r="N8" s="11">
        <f t="shared" si="1"/>
        <v>4474</v>
      </c>
      <c r="O8" s="11">
        <f t="shared" si="1"/>
        <v>116109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13177</v>
      </c>
      <c r="C9" s="11">
        <v>14386</v>
      </c>
      <c r="D9" s="11">
        <v>11220</v>
      </c>
      <c r="E9" s="11">
        <v>2554</v>
      </c>
      <c r="F9" s="11">
        <v>8686</v>
      </c>
      <c r="G9" s="11">
        <v>12125</v>
      </c>
      <c r="H9" s="11">
        <v>2424</v>
      </c>
      <c r="I9" s="11">
        <v>13870</v>
      </c>
      <c r="J9" s="11">
        <v>11055</v>
      </c>
      <c r="K9" s="11">
        <v>9155</v>
      </c>
      <c r="L9" s="11">
        <v>7470</v>
      </c>
      <c r="M9" s="11">
        <v>5489</v>
      </c>
      <c r="N9" s="11">
        <v>4453</v>
      </c>
      <c r="O9" s="11">
        <f>SUM(B9:N9)</f>
        <v>116064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17</v>
      </c>
      <c r="L10" s="13">
        <v>0</v>
      </c>
      <c r="M10" s="13">
        <v>5</v>
      </c>
      <c r="N10" s="13">
        <v>21</v>
      </c>
      <c r="O10" s="11">
        <f>SUM(B10:N10)</f>
        <v>45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357531</v>
      </c>
      <c r="C11" s="13">
        <v>246644</v>
      </c>
      <c r="D11" s="13">
        <v>257030</v>
      </c>
      <c r="E11" s="13">
        <v>64424</v>
      </c>
      <c r="F11" s="13">
        <v>217204</v>
      </c>
      <c r="G11" s="13">
        <v>341745</v>
      </c>
      <c r="H11" s="13">
        <v>40230</v>
      </c>
      <c r="I11" s="13">
        <v>226347</v>
      </c>
      <c r="J11" s="13">
        <v>205904</v>
      </c>
      <c r="K11" s="13">
        <v>338696</v>
      </c>
      <c r="L11" s="13">
        <v>250854</v>
      </c>
      <c r="M11" s="13">
        <v>120278</v>
      </c>
      <c r="N11" s="13">
        <v>77855</v>
      </c>
      <c r="O11" s="11">
        <f>SUM(B11:N11)</f>
        <v>2744742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25521</v>
      </c>
      <c r="C12" s="13">
        <v>22629</v>
      </c>
      <c r="D12" s="13">
        <v>19369</v>
      </c>
      <c r="E12" s="13">
        <v>7097</v>
      </c>
      <c r="F12" s="13">
        <v>20445</v>
      </c>
      <c r="G12" s="13">
        <v>34087</v>
      </c>
      <c r="H12" s="13">
        <v>4458</v>
      </c>
      <c r="I12" s="13">
        <v>21848</v>
      </c>
      <c r="J12" s="13">
        <v>17456</v>
      </c>
      <c r="K12" s="13">
        <v>22560</v>
      </c>
      <c r="L12" s="13">
        <v>17258</v>
      </c>
      <c r="M12" s="13">
        <v>5990</v>
      </c>
      <c r="N12" s="13">
        <v>3382</v>
      </c>
      <c r="O12" s="11">
        <f>SUM(B12:N12)</f>
        <v>222100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332010</v>
      </c>
      <c r="C13" s="15">
        <f t="shared" si="2"/>
        <v>224015</v>
      </c>
      <c r="D13" s="15">
        <f t="shared" si="2"/>
        <v>237661</v>
      </c>
      <c r="E13" s="15">
        <f t="shared" si="2"/>
        <v>57327</v>
      </c>
      <c r="F13" s="15">
        <f t="shared" si="2"/>
        <v>196759</v>
      </c>
      <c r="G13" s="15">
        <f t="shared" si="2"/>
        <v>307658</v>
      </c>
      <c r="H13" s="15">
        <f t="shared" si="2"/>
        <v>35772</v>
      </c>
      <c r="I13" s="15">
        <f t="shared" si="2"/>
        <v>204499</v>
      </c>
      <c r="J13" s="15">
        <f t="shared" si="2"/>
        <v>188448</v>
      </c>
      <c r="K13" s="15">
        <f t="shared" si="2"/>
        <v>316136</v>
      </c>
      <c r="L13" s="15">
        <f t="shared" si="2"/>
        <v>233596</v>
      </c>
      <c r="M13" s="15">
        <f t="shared" si="2"/>
        <v>114288</v>
      </c>
      <c r="N13" s="15">
        <f t="shared" si="2"/>
        <v>74473</v>
      </c>
      <c r="O13" s="11">
        <f>SUM(B13:N13)</f>
        <v>2522642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1.18410368428855</v>
      </c>
      <c r="C18" s="19">
        <v>1.222897368378457</v>
      </c>
      <c r="D18" s="19">
        <v>1.216149626713829</v>
      </c>
      <c r="E18" s="19">
        <v>0.859004658200237</v>
      </c>
      <c r="F18" s="19">
        <v>1.297012996672088</v>
      </c>
      <c r="G18" s="19">
        <v>1.435158547867427</v>
      </c>
      <c r="H18" s="19">
        <v>1.583353571017588</v>
      </c>
      <c r="I18" s="19">
        <v>1.34027430070876</v>
      </c>
      <c r="J18" s="19">
        <v>1.298306528666676</v>
      </c>
      <c r="K18" s="19">
        <v>1.100817019059472</v>
      </c>
      <c r="L18" s="19">
        <v>1.212443500734383</v>
      </c>
      <c r="M18" s="19">
        <v>1.214465928805333</v>
      </c>
      <c r="N18" s="19">
        <v>1.068735203001655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1419342.5400000003</v>
      </c>
      <c r="C20" s="24">
        <f t="shared" si="3"/>
        <v>1042275.75</v>
      </c>
      <c r="D20" s="24">
        <f t="shared" si="3"/>
        <v>928954.4000000001</v>
      </c>
      <c r="E20" s="24">
        <f t="shared" si="3"/>
        <v>285106.72000000003</v>
      </c>
      <c r="F20" s="24">
        <f t="shared" si="3"/>
        <v>958585.37</v>
      </c>
      <c r="G20" s="24">
        <f t="shared" si="3"/>
        <v>1389949.98</v>
      </c>
      <c r="H20" s="24">
        <f t="shared" si="3"/>
        <v>245106.97999999998</v>
      </c>
      <c r="I20" s="24">
        <f t="shared" si="3"/>
        <v>1059349.05</v>
      </c>
      <c r="J20" s="24">
        <f t="shared" si="3"/>
        <v>916397.4999999999</v>
      </c>
      <c r="K20" s="24">
        <f t="shared" si="3"/>
        <v>1198180.16</v>
      </c>
      <c r="L20" s="24">
        <f t="shared" si="3"/>
        <v>1122404.8699999999</v>
      </c>
      <c r="M20" s="24">
        <f t="shared" si="3"/>
        <v>632207.02</v>
      </c>
      <c r="N20" s="24">
        <f t="shared" si="3"/>
        <v>325938</v>
      </c>
      <c r="O20" s="24">
        <f>O21+O22+O23+O24+O25+O26+O27+O28+O29</f>
        <v>11523798.340000002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1088546.97</v>
      </c>
      <c r="C21" s="28">
        <f t="shared" si="4"/>
        <v>791834.51</v>
      </c>
      <c r="D21" s="28">
        <f t="shared" si="4"/>
        <v>713652.3</v>
      </c>
      <c r="E21" s="28">
        <f t="shared" si="4"/>
        <v>304408.31</v>
      </c>
      <c r="F21" s="28">
        <f t="shared" si="4"/>
        <v>696554.4</v>
      </c>
      <c r="G21" s="28">
        <f t="shared" si="4"/>
        <v>897838.96</v>
      </c>
      <c r="H21" s="28">
        <f t="shared" si="4"/>
        <v>145300.85</v>
      </c>
      <c r="I21" s="28">
        <f t="shared" si="4"/>
        <v>723563.65</v>
      </c>
      <c r="J21" s="28">
        <f t="shared" si="4"/>
        <v>657298.99</v>
      </c>
      <c r="K21" s="28">
        <f t="shared" si="4"/>
        <v>996189.59</v>
      </c>
      <c r="L21" s="28">
        <f t="shared" si="4"/>
        <v>842317.07</v>
      </c>
      <c r="M21" s="28">
        <f t="shared" si="4"/>
        <v>473229.73</v>
      </c>
      <c r="N21" s="28">
        <f t="shared" si="4"/>
        <v>279811.57</v>
      </c>
      <c r="O21" s="28">
        <f aca="true" t="shared" si="5" ref="O21:O29">SUM(B21:N21)</f>
        <v>8610546.9</v>
      </c>
    </row>
    <row r="22" spans="1:23" ht="18.75" customHeight="1">
      <c r="A22" s="26" t="s">
        <v>33</v>
      </c>
      <c r="B22" s="28">
        <f>IF(B18&lt;&gt;0,ROUND((B18-1)*B21,2),0)</f>
        <v>200405.51</v>
      </c>
      <c r="C22" s="28">
        <f aca="true" t="shared" si="6" ref="C22:N22">IF(C18&lt;&gt;0,ROUND((C18-1)*C21,2),0)</f>
        <v>176497.83</v>
      </c>
      <c r="D22" s="28">
        <f t="shared" si="6"/>
        <v>154255.68</v>
      </c>
      <c r="E22" s="28">
        <f t="shared" si="6"/>
        <v>-42920.15</v>
      </c>
      <c r="F22" s="28">
        <f t="shared" si="6"/>
        <v>206885.71</v>
      </c>
      <c r="G22" s="28">
        <f t="shared" si="6"/>
        <v>390702.3</v>
      </c>
      <c r="H22" s="28">
        <f t="shared" si="6"/>
        <v>84761.77</v>
      </c>
      <c r="I22" s="28">
        <f t="shared" si="6"/>
        <v>246210.12</v>
      </c>
      <c r="J22" s="28">
        <f t="shared" si="6"/>
        <v>196076.58</v>
      </c>
      <c r="K22" s="28">
        <f t="shared" si="6"/>
        <v>100432.86</v>
      </c>
      <c r="L22" s="28">
        <f t="shared" si="6"/>
        <v>178944.79</v>
      </c>
      <c r="M22" s="28">
        <f t="shared" si="6"/>
        <v>101491.65</v>
      </c>
      <c r="N22" s="28">
        <f t="shared" si="6"/>
        <v>19232.91</v>
      </c>
      <c r="O22" s="28">
        <f t="shared" si="5"/>
        <v>2012977.56</v>
      </c>
      <c r="W22" s="51"/>
    </row>
    <row r="23" spans="1:15" ht="18.75" customHeight="1">
      <c r="A23" s="26" t="s">
        <v>34</v>
      </c>
      <c r="B23" s="28">
        <v>64835.82</v>
      </c>
      <c r="C23" s="28">
        <v>44885.4</v>
      </c>
      <c r="D23" s="28">
        <v>30728.93</v>
      </c>
      <c r="E23" s="28">
        <v>12485.87</v>
      </c>
      <c r="F23" s="28">
        <v>34618.37</v>
      </c>
      <c r="G23" s="28">
        <v>55699.41</v>
      </c>
      <c r="H23" s="28">
        <v>6585.43</v>
      </c>
      <c r="I23" s="28">
        <v>44323.63</v>
      </c>
      <c r="J23" s="28">
        <v>39043.33</v>
      </c>
      <c r="K23" s="28">
        <v>56799.8</v>
      </c>
      <c r="L23" s="28">
        <v>56755.89</v>
      </c>
      <c r="M23" s="28">
        <v>25830.09</v>
      </c>
      <c r="N23" s="28">
        <v>16124.14</v>
      </c>
      <c r="O23" s="28">
        <f t="shared" si="5"/>
        <v>488716.11000000004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1073.35</v>
      </c>
      <c r="C26" s="28">
        <v>805.01</v>
      </c>
      <c r="D26" s="28">
        <v>708.62</v>
      </c>
      <c r="E26" s="28">
        <v>218.84</v>
      </c>
      <c r="F26" s="28">
        <v>734.67</v>
      </c>
      <c r="G26" s="28">
        <v>1065.53</v>
      </c>
      <c r="H26" s="28">
        <v>187.58</v>
      </c>
      <c r="I26" s="28">
        <v>805.01</v>
      </c>
      <c r="J26" s="28">
        <v>703.41</v>
      </c>
      <c r="K26" s="28">
        <v>914.43</v>
      </c>
      <c r="L26" s="28">
        <v>854.51</v>
      </c>
      <c r="M26" s="28">
        <v>476.75</v>
      </c>
      <c r="N26" s="28">
        <v>257.92</v>
      </c>
      <c r="O26" s="28">
        <f t="shared" si="5"/>
        <v>8805.630000000001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622.1</v>
      </c>
      <c r="K27" s="28">
        <v>812.53</v>
      </c>
      <c r="L27" s="28">
        <v>721.22</v>
      </c>
      <c r="M27" s="28">
        <v>408.2</v>
      </c>
      <c r="N27" s="28">
        <v>213.89</v>
      </c>
      <c r="O27" s="28">
        <f t="shared" si="5"/>
        <v>7547.380000000001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-64343.28</v>
      </c>
      <c r="C31" s="28">
        <f aca="true" t="shared" si="7" ref="C31:O31">+C32+C34+C47+C48+C49+C54-C55</f>
        <v>-67774.76</v>
      </c>
      <c r="D31" s="28">
        <f t="shared" si="7"/>
        <v>-53308.36</v>
      </c>
      <c r="E31" s="28">
        <f t="shared" si="7"/>
        <v>-12454.48</v>
      </c>
      <c r="F31" s="28">
        <f t="shared" si="7"/>
        <v>-42303.62</v>
      </c>
      <c r="G31" s="28">
        <f t="shared" si="7"/>
        <v>-59275.020000000004</v>
      </c>
      <c r="H31" s="28">
        <f t="shared" si="7"/>
        <v>-11708.64</v>
      </c>
      <c r="I31" s="28">
        <f t="shared" si="7"/>
        <v>-66613.16</v>
      </c>
      <c r="J31" s="28">
        <f t="shared" si="7"/>
        <v>-52553.38</v>
      </c>
      <c r="K31" s="28">
        <f t="shared" si="7"/>
        <v>-45366.8</v>
      </c>
      <c r="L31" s="28">
        <f t="shared" si="7"/>
        <v>-37619.61</v>
      </c>
      <c r="M31" s="28">
        <f t="shared" si="7"/>
        <v>-26802.649999999998</v>
      </c>
      <c r="N31" s="28">
        <f t="shared" si="7"/>
        <v>-21027.370000000003</v>
      </c>
      <c r="O31" s="28">
        <f t="shared" si="7"/>
        <v>-561151.13</v>
      </c>
    </row>
    <row r="32" spans="1:15" ht="18.75" customHeight="1">
      <c r="A32" s="26" t="s">
        <v>38</v>
      </c>
      <c r="B32" s="29">
        <f>+B33</f>
        <v>-57978.8</v>
      </c>
      <c r="C32" s="29">
        <f>+C33</f>
        <v>-63298.4</v>
      </c>
      <c r="D32" s="29">
        <f aca="true" t="shared" si="8" ref="D32:O32">+D33</f>
        <v>-49368</v>
      </c>
      <c r="E32" s="29">
        <f t="shared" si="8"/>
        <v>-11237.6</v>
      </c>
      <c r="F32" s="29">
        <f t="shared" si="8"/>
        <v>-38218.4</v>
      </c>
      <c r="G32" s="29">
        <f t="shared" si="8"/>
        <v>-53350</v>
      </c>
      <c r="H32" s="29">
        <f t="shared" si="8"/>
        <v>-10665.6</v>
      </c>
      <c r="I32" s="29">
        <f t="shared" si="8"/>
        <v>-61028</v>
      </c>
      <c r="J32" s="29">
        <f t="shared" si="8"/>
        <v>-48642</v>
      </c>
      <c r="K32" s="29">
        <f t="shared" si="8"/>
        <v>-40282</v>
      </c>
      <c r="L32" s="29">
        <f t="shared" si="8"/>
        <v>-32868</v>
      </c>
      <c r="M32" s="29">
        <f t="shared" si="8"/>
        <v>-24151.6</v>
      </c>
      <c r="N32" s="29">
        <f t="shared" si="8"/>
        <v>-19593.2</v>
      </c>
      <c r="O32" s="29">
        <f t="shared" si="8"/>
        <v>-510681.6</v>
      </c>
    </row>
    <row r="33" spans="1:26" ht="18.75" customHeight="1">
      <c r="A33" s="27" t="s">
        <v>39</v>
      </c>
      <c r="B33" s="16">
        <f>ROUND((-B9)*$G$3,2)</f>
        <v>-57978.8</v>
      </c>
      <c r="C33" s="16">
        <f aca="true" t="shared" si="9" ref="C33:N33">ROUND((-C9)*$G$3,2)</f>
        <v>-63298.4</v>
      </c>
      <c r="D33" s="16">
        <f t="shared" si="9"/>
        <v>-49368</v>
      </c>
      <c r="E33" s="16">
        <f t="shared" si="9"/>
        <v>-11237.6</v>
      </c>
      <c r="F33" s="16">
        <f t="shared" si="9"/>
        <v>-38218.4</v>
      </c>
      <c r="G33" s="16">
        <f t="shared" si="9"/>
        <v>-53350</v>
      </c>
      <c r="H33" s="16">
        <f t="shared" si="9"/>
        <v>-10665.6</v>
      </c>
      <c r="I33" s="16">
        <f t="shared" si="9"/>
        <v>-61028</v>
      </c>
      <c r="J33" s="16">
        <f t="shared" si="9"/>
        <v>-48642</v>
      </c>
      <c r="K33" s="16">
        <f t="shared" si="9"/>
        <v>-40282</v>
      </c>
      <c r="L33" s="16">
        <f t="shared" si="9"/>
        <v>-32868</v>
      </c>
      <c r="M33" s="16">
        <f t="shared" si="9"/>
        <v>-24151.6</v>
      </c>
      <c r="N33" s="16">
        <f t="shared" si="9"/>
        <v>-19593.2</v>
      </c>
      <c r="O33" s="30">
        <f aca="true" t="shared" si="10" ref="O33:O55">SUM(B33:N33)</f>
        <v>-510681.6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-6364.48</v>
      </c>
      <c r="C34" s="29">
        <f aca="true" t="shared" si="11" ref="C34:O34">SUM(C35:C45)</f>
        <v>-4476.36</v>
      </c>
      <c r="D34" s="29">
        <f t="shared" si="11"/>
        <v>-3940.36</v>
      </c>
      <c r="E34" s="29">
        <f t="shared" si="11"/>
        <v>-1216.88</v>
      </c>
      <c r="F34" s="29">
        <f t="shared" si="11"/>
        <v>-4085.22</v>
      </c>
      <c r="G34" s="29">
        <f t="shared" si="11"/>
        <v>-5925.02</v>
      </c>
      <c r="H34" s="29">
        <f t="shared" si="11"/>
        <v>-1043.04</v>
      </c>
      <c r="I34" s="29">
        <f t="shared" si="11"/>
        <v>-5585.16</v>
      </c>
      <c r="J34" s="29">
        <f t="shared" si="11"/>
        <v>-3911.38</v>
      </c>
      <c r="K34" s="29">
        <f t="shared" si="11"/>
        <v>-5084.8</v>
      </c>
      <c r="L34" s="29">
        <f t="shared" si="11"/>
        <v>-4751.61</v>
      </c>
      <c r="M34" s="29">
        <f t="shared" si="11"/>
        <v>-2651.05</v>
      </c>
      <c r="N34" s="29">
        <f t="shared" si="11"/>
        <v>-1434.17</v>
      </c>
      <c r="O34" s="29">
        <f t="shared" si="11"/>
        <v>-50469.53000000001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-396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-1108.8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-1504.8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-5968.48</v>
      </c>
      <c r="C43" s="31">
        <v>-4476.36</v>
      </c>
      <c r="D43" s="31">
        <v>-3940.36</v>
      </c>
      <c r="E43" s="31">
        <v>-1216.88</v>
      </c>
      <c r="F43" s="31">
        <v>-4085.22</v>
      </c>
      <c r="G43" s="31">
        <v>-5925.02</v>
      </c>
      <c r="H43" s="31">
        <v>-1043.04</v>
      </c>
      <c r="I43" s="31">
        <v>-4476.36</v>
      </c>
      <c r="J43" s="31">
        <v>-3911.38</v>
      </c>
      <c r="K43" s="31">
        <v>-5084.8</v>
      </c>
      <c r="L43" s="31">
        <v>-4751.61</v>
      </c>
      <c r="M43" s="31">
        <v>-2651.05</v>
      </c>
      <c r="N43" s="31">
        <v>-1434.17</v>
      </c>
      <c r="O43" s="31">
        <f>SUM(B43:N43)</f>
        <v>-48964.73000000001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-93608.48</v>
      </c>
      <c r="C50" s="33">
        <v>-88296.1</v>
      </c>
      <c r="D50" s="33">
        <v>-64831.92</v>
      </c>
      <c r="E50" s="33">
        <v>-29266.61</v>
      </c>
      <c r="F50" s="33">
        <v>-84298.82</v>
      </c>
      <c r="G50" s="33">
        <v>-129874.88</v>
      </c>
      <c r="H50" s="33">
        <v>-24737.89</v>
      </c>
      <c r="I50" s="33">
        <v>-92550.31</v>
      </c>
      <c r="J50" s="33">
        <v>-71604.51</v>
      </c>
      <c r="K50" s="33">
        <v>-75050.35</v>
      </c>
      <c r="L50" s="33">
        <v>-72262.7</v>
      </c>
      <c r="M50" s="33">
        <v>-28735.23</v>
      </c>
      <c r="N50" s="33">
        <v>-13041.33</v>
      </c>
      <c r="O50" s="31">
        <f t="shared" si="10"/>
        <v>-868159.1299999999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93608.48</v>
      </c>
      <c r="C51" s="33">
        <v>88296.1</v>
      </c>
      <c r="D51" s="33">
        <v>64831.92</v>
      </c>
      <c r="E51" s="33">
        <v>29266.61</v>
      </c>
      <c r="F51" s="33">
        <v>84298.82</v>
      </c>
      <c r="G51" s="33">
        <v>129874.88</v>
      </c>
      <c r="H51" s="33">
        <v>24737.89</v>
      </c>
      <c r="I51" s="33">
        <v>92550.31</v>
      </c>
      <c r="J51" s="33">
        <v>71604.51</v>
      </c>
      <c r="K51" s="33">
        <v>75050.35</v>
      </c>
      <c r="L51" s="33">
        <v>72262.7</v>
      </c>
      <c r="M51" s="33">
        <v>28735.23</v>
      </c>
      <c r="N51" s="33">
        <v>13041.33</v>
      </c>
      <c r="O51" s="31">
        <f t="shared" si="10"/>
        <v>868159.1299999999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1354999.2600000002</v>
      </c>
      <c r="C53" s="34">
        <f aca="true" t="shared" si="13" ref="C53:N53">+C20+C31</f>
        <v>974500.99</v>
      </c>
      <c r="D53" s="34">
        <f t="shared" si="13"/>
        <v>875646.0400000002</v>
      </c>
      <c r="E53" s="34">
        <f t="shared" si="13"/>
        <v>272652.24000000005</v>
      </c>
      <c r="F53" s="34">
        <f t="shared" si="13"/>
        <v>916281.75</v>
      </c>
      <c r="G53" s="34">
        <f t="shared" si="13"/>
        <v>1330674.96</v>
      </c>
      <c r="H53" s="34">
        <f t="shared" si="13"/>
        <v>233398.33999999997</v>
      </c>
      <c r="I53" s="34">
        <f t="shared" si="13"/>
        <v>992735.89</v>
      </c>
      <c r="J53" s="34">
        <f t="shared" si="13"/>
        <v>863844.1199999999</v>
      </c>
      <c r="K53" s="34">
        <f t="shared" si="13"/>
        <v>1152813.3599999999</v>
      </c>
      <c r="L53" s="34">
        <f t="shared" si="13"/>
        <v>1084785.2599999998</v>
      </c>
      <c r="M53" s="34">
        <f t="shared" si="13"/>
        <v>605404.37</v>
      </c>
      <c r="N53" s="34">
        <f t="shared" si="13"/>
        <v>304910.63</v>
      </c>
      <c r="O53" s="34">
        <f>SUM(B53:N53)</f>
        <v>10962647.209999999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1354999.26</v>
      </c>
      <c r="C59" s="42">
        <f t="shared" si="14"/>
        <v>974500.98</v>
      </c>
      <c r="D59" s="42">
        <f t="shared" si="14"/>
        <v>875646.04</v>
      </c>
      <c r="E59" s="42">
        <f t="shared" si="14"/>
        <v>272652.24</v>
      </c>
      <c r="F59" s="42">
        <f t="shared" si="14"/>
        <v>916281.75</v>
      </c>
      <c r="G59" s="42">
        <f t="shared" si="14"/>
        <v>1330674.96</v>
      </c>
      <c r="H59" s="42">
        <f t="shared" si="14"/>
        <v>233398.34</v>
      </c>
      <c r="I59" s="42">
        <f t="shared" si="14"/>
        <v>992735.89</v>
      </c>
      <c r="J59" s="42">
        <f t="shared" si="14"/>
        <v>863844.12</v>
      </c>
      <c r="K59" s="42">
        <f t="shared" si="14"/>
        <v>1152813.37</v>
      </c>
      <c r="L59" s="42">
        <f t="shared" si="14"/>
        <v>1084785.25</v>
      </c>
      <c r="M59" s="42">
        <f t="shared" si="14"/>
        <v>605404.37</v>
      </c>
      <c r="N59" s="42">
        <f t="shared" si="14"/>
        <v>304910.63</v>
      </c>
      <c r="O59" s="34">
        <f t="shared" si="14"/>
        <v>10962647.2</v>
      </c>
      <c r="Q59"/>
    </row>
    <row r="60" spans="1:18" ht="18.75" customHeight="1">
      <c r="A60" s="26" t="s">
        <v>54</v>
      </c>
      <c r="B60" s="42">
        <v>1115354.47</v>
      </c>
      <c r="C60" s="42">
        <v>708291.2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1823645.67</v>
      </c>
      <c r="P60"/>
      <c r="Q60"/>
      <c r="R60" s="41"/>
    </row>
    <row r="61" spans="1:16" ht="18.75" customHeight="1">
      <c r="A61" s="26" t="s">
        <v>55</v>
      </c>
      <c r="B61" s="42">
        <v>239644.79</v>
      </c>
      <c r="C61" s="42">
        <v>266209.78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505854.57000000007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875646.04</v>
      </c>
      <c r="E62" s="43">
        <v>0</v>
      </c>
      <c r="F62" s="43">
        <v>0</v>
      </c>
      <c r="G62" s="43">
        <v>0</v>
      </c>
      <c r="H62" s="42">
        <v>233398.34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1109044.3800000001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272652.24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272652.24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916281.75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916281.75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1330674.96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1330674.96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992735.89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992735.89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863844.12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863844.12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1152813.37</v>
      </c>
      <c r="L68" s="29">
        <v>1084785.25</v>
      </c>
      <c r="M68" s="43">
        <v>0</v>
      </c>
      <c r="N68" s="43">
        <v>0</v>
      </c>
      <c r="O68" s="34">
        <f t="shared" si="15"/>
        <v>2237598.62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605404.37</v>
      </c>
      <c r="N69" s="43">
        <v>0</v>
      </c>
      <c r="O69" s="34">
        <f t="shared" si="15"/>
        <v>605404.37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304910.63</v>
      </c>
      <c r="O70" s="46">
        <f t="shared" si="15"/>
        <v>304910.63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2023-01-17T12:27:15Z</dcterms:modified>
  <cp:category/>
  <cp:version/>
  <cp:contentType/>
  <cp:contentStatus/>
</cp:coreProperties>
</file>