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<sst xmlns="http://schemas.openxmlformats.org/spreadsheetml/2006/main" count="88" uniqueCount="85">
  <si>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</si>
  <si>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</si>
  <si>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</si>
  <si>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</si>
  <si>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</si>
  <si>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</si>
  <si>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</si>
  <si>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</si>
  <si>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</si>
  <si>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</si>
  <si>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</si>
  <si>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</si>
  <si>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</si>
  <si>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</si>
  <si>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</si>
  <si>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</si>
  <si>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</si>
  <si>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</si>
  <si>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</si>
  <si>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</si>
  <si>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</si>
  <si>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</si>
  <si>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</si>
  <si>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</si>
  <si>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</si>
  <si>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</si>
  <si>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</si>
  <si>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</si>
  <si>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</si>
  <si>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</si>
  <si>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</si>
  <si>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</si>
  <si>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</si>
  <si>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</si>
  <si>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</si>
  <si>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</si>
  <si>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</si>
  <si>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</si>
  <si>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</si>
  <si>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</si>
  <si>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</si>
  <si>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</si>
  <si>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</si>
  <si>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</si>
  <si>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</si>
  <si>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</si>
  <si>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</si>
  <si>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</si>
  <si>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</si>
  <si>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</si>
  <si>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</si>
  <si>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</si>
  <si>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</si>
  <si>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</si>
  <si>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</si>
  <si>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</si>
  <si>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</si>
  <si>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</si>
  <si>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</si>
  <si>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</si>
  <si>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</si>
  <si>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</si>
  <si>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</si>
  <si>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</si>
  <si>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</si>
  <si>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</si>
  <si>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</si>
  <si>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</si>
  <si>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</si>
  <si>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</si>
  <si>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</si>
  <si>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</si>
  <si>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</si>
  <si>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</si>
  <si>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</si>
  <si>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</si>
  <si>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</si>
  <si>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</si>
  <si>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</si>
  <si>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</si>
  <si>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</si>
  <si>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</si>
  <si>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</si>
  <si>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</si>
  <si>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11/12/22 - VENCIMENTO 16/12/22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</si>
</sst>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158832</v>
      </c>
      <c r="C7" s="9">
        <f t="shared" si="0"/>
        <v>107405</v>
      </c>
      <c r="D7" s="9">
        <f t="shared" si="0"/>
        <v>116560</v>
      </c>
      <c r="E7" s="9">
        <f t="shared" si="0"/>
        <v>27638</v>
      </c>
      <c r="F7" s="9">
        <f t="shared" si="0"/>
        <v>93699</v>
      </c>
      <c r="G7" s="9">
        <f t="shared" si="0"/>
        <v>135067</v>
      </c>
      <c r="H7" s="9">
        <f t="shared" si="0"/>
        <v>16696</v>
      </c>
      <c r="I7" s="9">
        <f t="shared" si="0"/>
        <v>88540</v>
      </c>
      <c r="J7" s="9">
        <f t="shared" si="0"/>
        <v>90283</v>
      </c>
      <c r="K7" s="9">
        <f t="shared" si="0"/>
        <v>151916</v>
      </c>
      <c r="L7" s="9">
        <f t="shared" si="0"/>
        <v>113848</v>
      </c>
      <c r="M7" s="9">
        <f t="shared" si="0"/>
        <v>47773</v>
      </c>
      <c r="N7" s="9">
        <f t="shared" si="0"/>
        <v>27577</v>
      </c>
      <c r="O7" s="9">
        <f t="shared" si="0"/>
        <v>1175834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8392</v>
      </c>
      <c r="C8" s="11">
        <f t="shared" si="1"/>
        <v>8286</v>
      </c>
      <c r="D8" s="11">
        <f t="shared" si="1"/>
        <v>6780</v>
      </c>
      <c r="E8" s="11">
        <f t="shared" si="1"/>
        <v>1307</v>
      </c>
      <c r="F8" s="11">
        <f t="shared" si="1"/>
        <v>5270</v>
      </c>
      <c r="G8" s="11">
        <f t="shared" si="1"/>
        <v>7015</v>
      </c>
      <c r="H8" s="11">
        <f t="shared" si="1"/>
        <v>1269</v>
      </c>
      <c r="I8" s="11">
        <f t="shared" si="1"/>
        <v>7625</v>
      </c>
      <c r="J8" s="11">
        <f t="shared" si="1"/>
        <v>6235</v>
      </c>
      <c r="K8" s="11">
        <f t="shared" si="1"/>
        <v>6322</v>
      </c>
      <c r="L8" s="11">
        <f t="shared" si="1"/>
        <v>4533</v>
      </c>
      <c r="M8" s="11">
        <f t="shared" si="1"/>
        <v>2690</v>
      </c>
      <c r="N8" s="11">
        <f t="shared" si="1"/>
        <v>1837</v>
      </c>
      <c r="O8" s="11">
        <f t="shared" si="1"/>
        <v>67561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8392</v>
      </c>
      <c r="C9" s="11">
        <v>8286</v>
      </c>
      <c r="D9" s="11">
        <v>6780</v>
      </c>
      <c r="E9" s="11">
        <v>1307</v>
      </c>
      <c r="F9" s="11">
        <v>5270</v>
      </c>
      <c r="G9" s="11">
        <v>7015</v>
      </c>
      <c r="H9" s="11">
        <v>1269</v>
      </c>
      <c r="I9" s="11">
        <v>7624</v>
      </c>
      <c r="J9" s="11">
        <v>6235</v>
      </c>
      <c r="K9" s="11">
        <v>6314</v>
      </c>
      <c r="L9" s="11">
        <v>4533</v>
      </c>
      <c r="M9" s="11">
        <v>2688</v>
      </c>
      <c r="N9" s="11">
        <v>1834</v>
      </c>
      <c r="O9" s="11">
        <f>SUM(B9:N9)</f>
        <v>67547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2</v>
      </c>
      <c r="N10" s="13">
        <v>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150440</v>
      </c>
      <c r="C11" s="13">
        <v>99119</v>
      </c>
      <c r="D11" s="13">
        <v>109780</v>
      </c>
      <c r="E11" s="13">
        <v>26331</v>
      </c>
      <c r="F11" s="13">
        <v>88429</v>
      </c>
      <c r="G11" s="13">
        <v>128052</v>
      </c>
      <c r="H11" s="13">
        <v>15427</v>
      </c>
      <c r="I11" s="13">
        <v>80915</v>
      </c>
      <c r="J11" s="13">
        <v>84048</v>
      </c>
      <c r="K11" s="13">
        <v>145594</v>
      </c>
      <c r="L11" s="13">
        <v>109315</v>
      </c>
      <c r="M11" s="13">
        <v>45083</v>
      </c>
      <c r="N11" s="13">
        <v>25740</v>
      </c>
      <c r="O11" s="11">
        <f>SUM(B11:N11)</f>
        <v>1108273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12534</v>
      </c>
      <c r="C12" s="13">
        <v>10707</v>
      </c>
      <c r="D12" s="13">
        <v>9723</v>
      </c>
      <c r="E12" s="13">
        <v>3076</v>
      </c>
      <c r="F12" s="13">
        <v>9230</v>
      </c>
      <c r="G12" s="13">
        <v>15054</v>
      </c>
      <c r="H12" s="13">
        <v>2112</v>
      </c>
      <c r="I12" s="13">
        <v>9645</v>
      </c>
      <c r="J12" s="13">
        <v>8681</v>
      </c>
      <c r="K12" s="13">
        <v>10723</v>
      </c>
      <c r="L12" s="13">
        <v>7869</v>
      </c>
      <c r="M12" s="13">
        <v>2863</v>
      </c>
      <c r="N12" s="13">
        <v>1315</v>
      </c>
      <c r="O12" s="11">
        <f>SUM(B12:N12)</f>
        <v>103532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137906</v>
      </c>
      <c r="C13" s="15">
        <f t="shared" si="2"/>
        <v>88412</v>
      </c>
      <c r="D13" s="15">
        <f t="shared" si="2"/>
        <v>100057</v>
      </c>
      <c r="E13" s="15">
        <f t="shared" si="2"/>
        <v>23255</v>
      </c>
      <c r="F13" s="15">
        <f t="shared" si="2"/>
        <v>79199</v>
      </c>
      <c r="G13" s="15">
        <f t="shared" si="2"/>
        <v>112998</v>
      </c>
      <c r="H13" s="15">
        <f t="shared" si="2"/>
        <v>13315</v>
      </c>
      <c r="I13" s="15">
        <f t="shared" si="2"/>
        <v>71270</v>
      </c>
      <c r="J13" s="15">
        <f t="shared" si="2"/>
        <v>75367</v>
      </c>
      <c r="K13" s="15">
        <f t="shared" si="2"/>
        <v>134871</v>
      </c>
      <c r="L13" s="15">
        <f t="shared" si="2"/>
        <v>101446</v>
      </c>
      <c r="M13" s="15">
        <f t="shared" si="2"/>
        <v>42220</v>
      </c>
      <c r="N13" s="15">
        <f t="shared" si="2"/>
        <v>24425</v>
      </c>
      <c r="O13" s="11">
        <f>SUM(B13:N13)</f>
        <v>1004741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1.355182914845696</v>
      </c>
      <c r="C18" s="19">
        <v>1.42640859439526</v>
      </c>
      <c r="D18" s="19">
        <v>1.420446758906274</v>
      </c>
      <c r="E18" s="19">
        <v>1.005945541446531</v>
      </c>
      <c r="F18" s="19">
        <v>1.507229642457632</v>
      </c>
      <c r="G18" s="19">
        <v>1.640944916481532</v>
      </c>
      <c r="H18" s="19">
        <v>2.008992762146093</v>
      </c>
      <c r="I18" s="19">
        <v>1.36682290585661</v>
      </c>
      <c r="J18" s="19">
        <v>1.458363335345762</v>
      </c>
      <c r="K18" s="19">
        <v>1.295953090798233</v>
      </c>
      <c r="L18" s="19">
        <v>1.339554465921345</v>
      </c>
      <c r="M18" s="19">
        <v>1.394767048032565</v>
      </c>
      <c r="N18" s="19">
        <v>1.24083475714779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725641.13</v>
      </c>
      <c r="C20" s="24">
        <f t="shared" si="3"/>
        <v>513598.85000000003</v>
      </c>
      <c r="D20" s="24">
        <f t="shared" si="3"/>
        <v>486701.39</v>
      </c>
      <c r="E20" s="24">
        <f t="shared" si="3"/>
        <v>143828.61</v>
      </c>
      <c r="F20" s="24">
        <f t="shared" si="3"/>
        <v>471153.1999999999</v>
      </c>
      <c r="G20" s="24">
        <f t="shared" si="3"/>
        <v>633791.4199999999</v>
      </c>
      <c r="H20" s="24">
        <f t="shared" si="3"/>
        <v>126249.89999999998</v>
      </c>
      <c r="I20" s="24">
        <f t="shared" si="3"/>
        <v>430945.82</v>
      </c>
      <c r="J20" s="24">
        <f t="shared" si="3"/>
        <v>440334.2699999999</v>
      </c>
      <c r="K20" s="24">
        <f t="shared" si="3"/>
        <v>637185.0200000001</v>
      </c>
      <c r="L20" s="24">
        <f t="shared" si="3"/>
        <v>567345.2799999999</v>
      </c>
      <c r="M20" s="24">
        <f t="shared" si="3"/>
        <v>296804.75</v>
      </c>
      <c r="N20" s="24">
        <f t="shared" si="3"/>
        <v>134138.96999999997</v>
      </c>
      <c r="O20" s="24">
        <f>O21+O22+O23+O24+O25+O26+O27+O28+O29</f>
        <v>5607718.609999999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466394.28</v>
      </c>
      <c r="C21" s="28">
        <f t="shared" si="4"/>
        <v>325813.07</v>
      </c>
      <c r="D21" s="28">
        <f t="shared" si="4"/>
        <v>310096.22</v>
      </c>
      <c r="E21" s="28">
        <f t="shared" si="4"/>
        <v>125611.95</v>
      </c>
      <c r="F21" s="28">
        <f t="shared" si="4"/>
        <v>288930.24</v>
      </c>
      <c r="G21" s="28">
        <f t="shared" si="4"/>
        <v>342691.99</v>
      </c>
      <c r="H21" s="28">
        <f t="shared" si="4"/>
        <v>56874.92</v>
      </c>
      <c r="I21" s="28">
        <f t="shared" si="4"/>
        <v>266691.33</v>
      </c>
      <c r="J21" s="28">
        <f t="shared" si="4"/>
        <v>273521.38</v>
      </c>
      <c r="K21" s="28">
        <f t="shared" si="4"/>
        <v>435041.85</v>
      </c>
      <c r="L21" s="28">
        <f t="shared" si="4"/>
        <v>371224.17</v>
      </c>
      <c r="M21" s="28">
        <f t="shared" si="4"/>
        <v>179750.69</v>
      </c>
      <c r="N21" s="28">
        <f t="shared" si="4"/>
        <v>93725.95</v>
      </c>
      <c r="O21" s="28">
        <f aca="true" t="shared" si="5" ref="O21:O29">SUM(B21:N21)</f>
        <v>3536368.04</v>
      </c>
    </row>
    <row r="22" spans="1:23" ht="18.75" customHeight="1">
      <c r="A22" s="26" t="s">
        <v>33</v>
      </c>
      <c r="B22" s="28">
        <f>IF(B18&lt;&gt;0,ROUND((B18-1)*B21,2),0)</f>
        <v>165655.28</v>
      </c>
      <c r="C22" s="28">
        <f aca="true" t="shared" si="6" ref="C22:N22">IF(C18&lt;&gt;0,ROUND((C18-1)*C21,2),0)</f>
        <v>138929.49</v>
      </c>
      <c r="D22" s="28">
        <f t="shared" si="6"/>
        <v>130378.95</v>
      </c>
      <c r="E22" s="28">
        <f t="shared" si="6"/>
        <v>746.83</v>
      </c>
      <c r="F22" s="28">
        <f t="shared" si="6"/>
        <v>146553.98</v>
      </c>
      <c r="G22" s="28">
        <f t="shared" si="6"/>
        <v>219646.69</v>
      </c>
      <c r="H22" s="28">
        <f t="shared" si="6"/>
        <v>57386.38</v>
      </c>
      <c r="I22" s="28">
        <f t="shared" si="6"/>
        <v>97828.49</v>
      </c>
      <c r="J22" s="28">
        <f t="shared" si="6"/>
        <v>125372.17</v>
      </c>
      <c r="K22" s="28">
        <f t="shared" si="6"/>
        <v>128751.98</v>
      </c>
      <c r="L22" s="28">
        <f t="shared" si="6"/>
        <v>126050.82</v>
      </c>
      <c r="M22" s="28">
        <f t="shared" si="6"/>
        <v>70959.65</v>
      </c>
      <c r="N22" s="28">
        <f t="shared" si="6"/>
        <v>22572.47</v>
      </c>
      <c r="O22" s="28">
        <f t="shared" si="5"/>
        <v>1430833.18</v>
      </c>
      <c r="W22" s="51"/>
    </row>
    <row r="23" spans="1:15" ht="18.75" customHeight="1">
      <c r="A23" s="26" t="s">
        <v>34</v>
      </c>
      <c r="B23" s="28">
        <v>27886.23</v>
      </c>
      <c r="C23" s="28">
        <v>19701.89</v>
      </c>
      <c r="D23" s="28">
        <v>15778.47</v>
      </c>
      <c r="E23" s="28">
        <v>6308.49</v>
      </c>
      <c r="F23" s="28">
        <v>15058.72</v>
      </c>
      <c r="G23" s="28">
        <v>25719.98</v>
      </c>
      <c r="H23" s="28">
        <v>3501.02</v>
      </c>
      <c r="I23" s="28">
        <v>21262.93</v>
      </c>
      <c r="J23" s="28">
        <v>17404.81</v>
      </c>
      <c r="K23" s="28">
        <v>28450.92</v>
      </c>
      <c r="L23" s="28">
        <v>25568.54</v>
      </c>
      <c r="M23" s="28">
        <v>14423.23</v>
      </c>
      <c r="N23" s="28">
        <v>7094.61</v>
      </c>
      <c r="O23" s="28">
        <f t="shared" si="5"/>
        <v>228159.84000000003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1224.45</v>
      </c>
      <c r="C26" s="28">
        <v>901.4</v>
      </c>
      <c r="D26" s="28">
        <v>838.88</v>
      </c>
      <c r="E26" s="28">
        <v>247.49</v>
      </c>
      <c r="F26" s="28">
        <v>818.04</v>
      </c>
      <c r="G26" s="28">
        <v>1088.98</v>
      </c>
      <c r="H26" s="28">
        <v>216.23</v>
      </c>
      <c r="I26" s="28">
        <v>716.43</v>
      </c>
      <c r="J26" s="28">
        <v>760.72</v>
      </c>
      <c r="K26" s="28">
        <v>1096.79</v>
      </c>
      <c r="L26" s="28">
        <v>969.14</v>
      </c>
      <c r="M26" s="28">
        <v>492.38</v>
      </c>
      <c r="N26" s="28">
        <v>234.48</v>
      </c>
      <c r="O26" s="28">
        <f t="shared" si="5"/>
        <v>9605.409999999998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812.53</v>
      </c>
      <c r="L27" s="28">
        <v>721.22</v>
      </c>
      <c r="M27" s="28">
        <v>408.2</v>
      </c>
      <c r="N27" s="28">
        <v>213.89</v>
      </c>
      <c r="O27" s="28">
        <f t="shared" si="5"/>
        <v>7547.380000000001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-43733.51</v>
      </c>
      <c r="C31" s="28">
        <f aca="true" t="shared" si="7" ref="C31:O31">+C32+C34+C47+C48+C49+C54-C55</f>
        <v>-41470.770000000004</v>
      </c>
      <c r="D31" s="28">
        <f t="shared" si="7"/>
        <v>-34496.69</v>
      </c>
      <c r="E31" s="28">
        <f t="shared" si="7"/>
        <v>-7127.030000000001</v>
      </c>
      <c r="F31" s="28">
        <f t="shared" si="7"/>
        <v>-27736.8</v>
      </c>
      <c r="G31" s="28">
        <f t="shared" si="7"/>
        <v>-36921.4</v>
      </c>
      <c r="H31" s="28">
        <f t="shared" si="7"/>
        <v>-6785.990000000001</v>
      </c>
      <c r="I31" s="28">
        <f t="shared" si="7"/>
        <v>-37529.42</v>
      </c>
      <c r="J31" s="28">
        <f t="shared" si="7"/>
        <v>-31664.09</v>
      </c>
      <c r="K31" s="28">
        <f t="shared" si="7"/>
        <v>-33880.46</v>
      </c>
      <c r="L31" s="28">
        <f t="shared" si="7"/>
        <v>-25334.22</v>
      </c>
      <c r="M31" s="28">
        <f t="shared" si="7"/>
        <v>-14565.17</v>
      </c>
      <c r="N31" s="28">
        <f t="shared" si="7"/>
        <v>-9373.380000000001</v>
      </c>
      <c r="O31" s="28">
        <f t="shared" si="7"/>
        <v>-350618.93</v>
      </c>
    </row>
    <row r="32" spans="1:15" ht="18.75" customHeight="1">
      <c r="A32" s="26" t="s">
        <v>38</v>
      </c>
      <c r="B32" s="29">
        <f>+B33</f>
        <v>-36924.8</v>
      </c>
      <c r="C32" s="29">
        <f>+C33</f>
        <v>-36458.4</v>
      </c>
      <c r="D32" s="29">
        <f aca="true" t="shared" si="8" ref="D32:O32">+D33</f>
        <v>-29832</v>
      </c>
      <c r="E32" s="29">
        <f t="shared" si="8"/>
        <v>-5750.8</v>
      </c>
      <c r="F32" s="29">
        <f t="shared" si="8"/>
        <v>-23188</v>
      </c>
      <c r="G32" s="29">
        <f t="shared" si="8"/>
        <v>-30866</v>
      </c>
      <c r="H32" s="29">
        <f t="shared" si="8"/>
        <v>-5583.6</v>
      </c>
      <c r="I32" s="29">
        <f t="shared" si="8"/>
        <v>-33545.6</v>
      </c>
      <c r="J32" s="29">
        <f t="shared" si="8"/>
        <v>-27434</v>
      </c>
      <c r="K32" s="29">
        <f t="shared" si="8"/>
        <v>-27781.6</v>
      </c>
      <c r="L32" s="29">
        <f t="shared" si="8"/>
        <v>-19945.2</v>
      </c>
      <c r="M32" s="29">
        <f t="shared" si="8"/>
        <v>-11827.2</v>
      </c>
      <c r="N32" s="29">
        <f t="shared" si="8"/>
        <v>-8069.6</v>
      </c>
      <c r="O32" s="29">
        <f t="shared" si="8"/>
        <v>-297206.8</v>
      </c>
    </row>
    <row r="33" spans="1:26" ht="18.75" customHeight="1">
      <c r="A33" s="27" t="s">
        <v>39</v>
      </c>
      <c r="B33" s="16">
        <f>ROUND((-B9)*$G$3,2)</f>
        <v>-36924.8</v>
      </c>
      <c r="C33" s="16">
        <f aca="true" t="shared" si="9" ref="C33:N33">ROUND((-C9)*$G$3,2)</f>
        <v>-36458.4</v>
      </c>
      <c r="D33" s="16">
        <f t="shared" si="9"/>
        <v>-29832</v>
      </c>
      <c r="E33" s="16">
        <f t="shared" si="9"/>
        <v>-5750.8</v>
      </c>
      <c r="F33" s="16">
        <f t="shared" si="9"/>
        <v>-23188</v>
      </c>
      <c r="G33" s="16">
        <f t="shared" si="9"/>
        <v>-30866</v>
      </c>
      <c r="H33" s="16">
        <f t="shared" si="9"/>
        <v>-5583.6</v>
      </c>
      <c r="I33" s="16">
        <f t="shared" si="9"/>
        <v>-33545.6</v>
      </c>
      <c r="J33" s="16">
        <f t="shared" si="9"/>
        <v>-27434</v>
      </c>
      <c r="K33" s="16">
        <f t="shared" si="9"/>
        <v>-27781.6</v>
      </c>
      <c r="L33" s="16">
        <f t="shared" si="9"/>
        <v>-19945.2</v>
      </c>
      <c r="M33" s="16">
        <f t="shared" si="9"/>
        <v>-11827.2</v>
      </c>
      <c r="N33" s="16">
        <f t="shared" si="9"/>
        <v>-8069.6</v>
      </c>
      <c r="O33" s="30">
        <f aca="true" t="shared" si="10" ref="O33:O55">SUM(B33:N33)</f>
        <v>-297206.8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-6808.71</v>
      </c>
      <c r="C34" s="29">
        <f aca="true" t="shared" si="11" ref="C34:O34">SUM(C35:C45)</f>
        <v>-5012.37</v>
      </c>
      <c r="D34" s="29">
        <f t="shared" si="11"/>
        <v>-4664.69</v>
      </c>
      <c r="E34" s="29">
        <f t="shared" si="11"/>
        <v>-1376.23</v>
      </c>
      <c r="F34" s="29">
        <f t="shared" si="11"/>
        <v>-4548.8</v>
      </c>
      <c r="G34" s="29">
        <f t="shared" si="11"/>
        <v>-6055.4</v>
      </c>
      <c r="H34" s="29">
        <f t="shared" si="11"/>
        <v>-1202.39</v>
      </c>
      <c r="I34" s="29">
        <f t="shared" si="11"/>
        <v>-3983.82</v>
      </c>
      <c r="J34" s="29">
        <f t="shared" si="11"/>
        <v>-4230.09</v>
      </c>
      <c r="K34" s="29">
        <f t="shared" si="11"/>
        <v>-6098.86</v>
      </c>
      <c r="L34" s="29">
        <f t="shared" si="11"/>
        <v>-5389.02</v>
      </c>
      <c r="M34" s="29">
        <f t="shared" si="11"/>
        <v>-2737.97</v>
      </c>
      <c r="N34" s="29">
        <f t="shared" si="11"/>
        <v>-1303.78</v>
      </c>
      <c r="O34" s="29">
        <f t="shared" si="11"/>
        <v>-53412.130000000005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-6808.71</v>
      </c>
      <c r="C43" s="31">
        <v>-5012.37</v>
      </c>
      <c r="D43" s="31">
        <v>-4664.69</v>
      </c>
      <c r="E43" s="31">
        <v>-1376.23</v>
      </c>
      <c r="F43" s="31">
        <v>-4548.8</v>
      </c>
      <c r="G43" s="31">
        <v>-6055.4</v>
      </c>
      <c r="H43" s="31">
        <v>-1202.39</v>
      </c>
      <c r="I43" s="31">
        <v>-3983.82</v>
      </c>
      <c r="J43" s="31">
        <v>-4230.09</v>
      </c>
      <c r="K43" s="31">
        <v>-6098.86</v>
      </c>
      <c r="L43" s="31">
        <v>-5389.02</v>
      </c>
      <c r="M43" s="31">
        <v>-2737.97</v>
      </c>
      <c r="N43" s="31">
        <v>-1303.78</v>
      </c>
      <c r="O43" s="31">
        <f>SUM(B43:N43)</f>
        <v>-53412.130000000005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-52557.57</v>
      </c>
      <c r="C50" s="33">
        <v>-48831.41</v>
      </c>
      <c r="D50" s="33">
        <v>-38006.23</v>
      </c>
      <c r="E50" s="33">
        <v>-15016.42</v>
      </c>
      <c r="F50" s="33">
        <v>-43733.59</v>
      </c>
      <c r="G50" s="33">
        <v>-65995.23</v>
      </c>
      <c r="H50" s="33">
        <v>-14905.65</v>
      </c>
      <c r="I50" s="33">
        <v>-42396.53</v>
      </c>
      <c r="J50" s="33">
        <v>-39797.18</v>
      </c>
      <c r="K50" s="33">
        <v>-42086.7</v>
      </c>
      <c r="L50" s="33">
        <v>-36398.06</v>
      </c>
      <c r="M50" s="33">
        <v>-16058.28</v>
      </c>
      <c r="N50" s="33">
        <v>-5992.59</v>
      </c>
      <c r="O50" s="31">
        <f t="shared" si="10"/>
        <v>-461775.44000000006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52557.57</v>
      </c>
      <c r="C51" s="33">
        <v>48831.41</v>
      </c>
      <c r="D51" s="33">
        <v>38006.23</v>
      </c>
      <c r="E51" s="33">
        <v>15016.42</v>
      </c>
      <c r="F51" s="33">
        <v>43733.59</v>
      </c>
      <c r="G51" s="33">
        <v>65995.23</v>
      </c>
      <c r="H51" s="33">
        <v>14905.65</v>
      </c>
      <c r="I51" s="33">
        <v>42396.53</v>
      </c>
      <c r="J51" s="33">
        <v>39797.18</v>
      </c>
      <c r="K51" s="33">
        <v>42086.7</v>
      </c>
      <c r="L51" s="33">
        <v>36398.06</v>
      </c>
      <c r="M51" s="33">
        <v>16058.28</v>
      </c>
      <c r="N51" s="33">
        <v>5992.59</v>
      </c>
      <c r="O51" s="31">
        <f t="shared" si="10"/>
        <v>461775.44000000006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681907.62</v>
      </c>
      <c r="C53" s="34">
        <f aca="true" t="shared" si="13" ref="C53:N53">+C20+C31</f>
        <v>472128.08</v>
      </c>
      <c r="D53" s="34">
        <f t="shared" si="13"/>
        <v>452204.7</v>
      </c>
      <c r="E53" s="34">
        <f t="shared" si="13"/>
        <v>136701.58</v>
      </c>
      <c r="F53" s="34">
        <f t="shared" si="13"/>
        <v>443416.3999999999</v>
      </c>
      <c r="G53" s="34">
        <f t="shared" si="13"/>
        <v>596870.0199999999</v>
      </c>
      <c r="H53" s="34">
        <f t="shared" si="13"/>
        <v>119463.90999999997</v>
      </c>
      <c r="I53" s="34">
        <f t="shared" si="13"/>
        <v>393416.4</v>
      </c>
      <c r="J53" s="34">
        <f t="shared" si="13"/>
        <v>408670.1799999999</v>
      </c>
      <c r="K53" s="34">
        <f t="shared" si="13"/>
        <v>603304.5600000002</v>
      </c>
      <c r="L53" s="34">
        <f t="shared" si="13"/>
        <v>542011.0599999999</v>
      </c>
      <c r="M53" s="34">
        <f t="shared" si="13"/>
        <v>282239.58</v>
      </c>
      <c r="N53" s="34">
        <f t="shared" si="13"/>
        <v>124765.58999999997</v>
      </c>
      <c r="O53" s="34">
        <f>SUM(B53:N53)</f>
        <v>5257099.68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681907.63</v>
      </c>
      <c r="C59" s="42">
        <f t="shared" si="14"/>
        <v>472128.07999999996</v>
      </c>
      <c r="D59" s="42">
        <f t="shared" si="14"/>
        <v>452204.71</v>
      </c>
      <c r="E59" s="42">
        <f t="shared" si="14"/>
        <v>136701.58</v>
      </c>
      <c r="F59" s="42">
        <f t="shared" si="14"/>
        <v>443416.4</v>
      </c>
      <c r="G59" s="42">
        <f t="shared" si="14"/>
        <v>596870.02</v>
      </c>
      <c r="H59" s="42">
        <f t="shared" si="14"/>
        <v>119463.92</v>
      </c>
      <c r="I59" s="42">
        <f t="shared" si="14"/>
        <v>393416.4</v>
      </c>
      <c r="J59" s="42">
        <f t="shared" si="14"/>
        <v>408670.18</v>
      </c>
      <c r="K59" s="42">
        <f t="shared" si="14"/>
        <v>603304.56</v>
      </c>
      <c r="L59" s="42">
        <f t="shared" si="14"/>
        <v>542011.07</v>
      </c>
      <c r="M59" s="42">
        <f t="shared" si="14"/>
        <v>282239.58</v>
      </c>
      <c r="N59" s="42">
        <f t="shared" si="14"/>
        <v>124765.59</v>
      </c>
      <c r="O59" s="34">
        <f t="shared" si="14"/>
        <v>5257099.72</v>
      </c>
      <c r="Q59"/>
    </row>
    <row r="60" spans="1:18" ht="18.75" customHeight="1">
      <c r="A60" s="26" t="s">
        <v>54</v>
      </c>
      <c r="B60" s="42">
        <v>566784.8</v>
      </c>
      <c r="C60" s="42">
        <v>346582.72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913367.52</v>
      </c>
      <c r="P60"/>
      <c r="Q60"/>
      <c r="R60" s="41"/>
    </row>
    <row r="61" spans="1:16" ht="18.75" customHeight="1">
      <c r="A61" s="26" t="s">
        <v>55</v>
      </c>
      <c r="B61" s="42">
        <v>115122.83</v>
      </c>
      <c r="C61" s="42">
        <v>125545.36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240668.19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452204.71</v>
      </c>
      <c r="E62" s="43">
        <v>0</v>
      </c>
      <c r="F62" s="43">
        <v>0</v>
      </c>
      <c r="G62" s="43">
        <v>0</v>
      </c>
      <c r="H62" s="42">
        <v>119463.92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571668.63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136701.58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136701.58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443416.4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443416.4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596870.02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596870.02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393416.4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393416.4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408670.18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408670.18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603304.56</v>
      </c>
      <c r="L68" s="29">
        <v>542011.07</v>
      </c>
      <c r="M68" s="43">
        <v>0</v>
      </c>
      <c r="N68" s="43">
        <v>0</v>
      </c>
      <c r="O68" s="34">
        <f t="shared" si="15"/>
        <v>1145315.63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282239.58</v>
      </c>
      <c r="N69" s="43">
        <v>0</v>
      </c>
      <c r="O69" s="34">
        <f t="shared" si="15"/>
        <v>282239.58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124765.59</v>
      </c>
      <c r="O70" s="46">
        <f t="shared" si="15"/>
        <v>124765.59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2023-01-17T12:24:10Z</dcterms:modified>
  <cp:category/>
  <cp:version/>
  <cp:contentType/>
  <cp:contentStatus/>
</cp:coreProperties>
</file>