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<sst xmlns="http://schemas.openxmlformats.org/spreadsheetml/2006/main" count="88" uniqueCount="85">
  <si>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</si>
  <si>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</si>
  <si>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</si>
  <si>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</si>
  <si>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</si>
  <si>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</si>
  <si>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</si>
  <si>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</si>
  <si>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</si>
  <si>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</si>
  <si>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</si>
  <si>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</si>
  <si>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</si>
  <si>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</si>
  <si>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</si>
  <si>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</si>
  <si>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</si>
  <si>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</si>
  <si>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</si>
  <si>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</si>
  <si>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</si>
  <si>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</si>
  <si>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</si>
  <si>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</si>
  <si>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</si>
  <si>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</si>
  <si>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</si>
  <si>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</si>
  <si>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</si>
  <si>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</si>
  <si>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</si>
  <si>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</si>
  <si>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</si>
  <si>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</si>
  <si>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</si>
  <si>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</si>
  <si>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</si>
  <si>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</si>
  <si>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</si>
  <si>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</si>
  <si>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</si>
  <si>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</si>
  <si>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</si>
  <si>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</si>
  <si>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</si>
  <si>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</si>
  <si>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</si>
  <si>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</si>
  <si>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</si>
  <si>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</si>
  <si>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</si>
  <si>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</si>
  <si>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</si>
  <si>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</si>
  <si>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</si>
  <si>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</si>
  <si>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</si>
  <si>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</si>
  <si>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</si>
  <si>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</si>
  <si>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</si>
  <si>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</si>
  <si>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</si>
  <si>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</si>
  <si>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</si>
  <si>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</si>
  <si>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</si>
  <si>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</si>
  <si>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</si>
  <si>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</si>
  <si>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</si>
  <si>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</si>
  <si>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</si>
  <si>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</si>
  <si>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</si>
  <si>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</si>
  <si>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</si>
  <si>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</si>
  <si>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</si>
  <si>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</si>
  <si>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</si>
  <si>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</si>
  <si>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</si>
  <si>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</si>
  <si>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10/12/22 - VENCIMENTO 16/12/22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</si>
</sst>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290187</v>
      </c>
      <c r="C7" s="9">
        <f t="shared" si="0"/>
        <v>199437</v>
      </c>
      <c r="D7" s="9">
        <f t="shared" si="0"/>
        <v>215856</v>
      </c>
      <c r="E7" s="9">
        <f t="shared" si="0"/>
        <v>53427</v>
      </c>
      <c r="F7" s="9">
        <f t="shared" si="0"/>
        <v>165375</v>
      </c>
      <c r="G7" s="9">
        <f t="shared" si="0"/>
        <v>249831</v>
      </c>
      <c r="H7" s="9">
        <f t="shared" si="0"/>
        <v>30256</v>
      </c>
      <c r="I7" s="9">
        <f t="shared" si="0"/>
        <v>197030</v>
      </c>
      <c r="J7" s="9">
        <f t="shared" si="0"/>
        <v>165580</v>
      </c>
      <c r="K7" s="9">
        <f t="shared" si="0"/>
        <v>261469</v>
      </c>
      <c r="L7" s="9">
        <f t="shared" si="0"/>
        <v>203463</v>
      </c>
      <c r="M7" s="9">
        <f t="shared" si="0"/>
        <v>85665</v>
      </c>
      <c r="N7" s="9">
        <f t="shared" si="0"/>
        <v>56509</v>
      </c>
      <c r="O7" s="9">
        <f t="shared" si="0"/>
        <v>2174085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12728</v>
      </c>
      <c r="C8" s="11">
        <f t="shared" si="1"/>
        <v>14286</v>
      </c>
      <c r="D8" s="11">
        <f t="shared" si="1"/>
        <v>11450</v>
      </c>
      <c r="E8" s="11">
        <f t="shared" si="1"/>
        <v>2510</v>
      </c>
      <c r="F8" s="11">
        <f t="shared" si="1"/>
        <v>8070</v>
      </c>
      <c r="G8" s="11">
        <f t="shared" si="1"/>
        <v>11224</v>
      </c>
      <c r="H8" s="11">
        <f t="shared" si="1"/>
        <v>2107</v>
      </c>
      <c r="I8" s="11">
        <f t="shared" si="1"/>
        <v>15025</v>
      </c>
      <c r="J8" s="11">
        <f t="shared" si="1"/>
        <v>10234</v>
      </c>
      <c r="K8" s="11">
        <f t="shared" si="1"/>
        <v>9000</v>
      </c>
      <c r="L8" s="11">
        <f t="shared" si="1"/>
        <v>7170</v>
      </c>
      <c r="M8" s="11">
        <f t="shared" si="1"/>
        <v>4336</v>
      </c>
      <c r="N8" s="11">
        <f t="shared" si="1"/>
        <v>3779</v>
      </c>
      <c r="O8" s="11">
        <f t="shared" si="1"/>
        <v>111919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12728</v>
      </c>
      <c r="C9" s="11">
        <v>14286</v>
      </c>
      <c r="D9" s="11">
        <v>11450</v>
      </c>
      <c r="E9" s="11">
        <v>2510</v>
      </c>
      <c r="F9" s="11">
        <v>8070</v>
      </c>
      <c r="G9" s="11">
        <v>11224</v>
      </c>
      <c r="H9" s="11">
        <v>2107</v>
      </c>
      <c r="I9" s="11">
        <v>15023</v>
      </c>
      <c r="J9" s="11">
        <v>10234</v>
      </c>
      <c r="K9" s="11">
        <v>8992</v>
      </c>
      <c r="L9" s="11">
        <v>7170</v>
      </c>
      <c r="M9" s="11">
        <v>4330</v>
      </c>
      <c r="N9" s="11">
        <v>3772</v>
      </c>
      <c r="O9" s="11">
        <f>SUM(B9:N9)</f>
        <v>111896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8</v>
      </c>
      <c r="L10" s="13">
        <v>0</v>
      </c>
      <c r="M10" s="13">
        <v>6</v>
      </c>
      <c r="N10" s="13">
        <v>7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277459</v>
      </c>
      <c r="C11" s="13">
        <v>185151</v>
      </c>
      <c r="D11" s="13">
        <v>204406</v>
      </c>
      <c r="E11" s="13">
        <v>50917</v>
      </c>
      <c r="F11" s="13">
        <v>157305</v>
      </c>
      <c r="G11" s="13">
        <v>238607</v>
      </c>
      <c r="H11" s="13">
        <v>28149</v>
      </c>
      <c r="I11" s="13">
        <v>182005</v>
      </c>
      <c r="J11" s="13">
        <v>155346</v>
      </c>
      <c r="K11" s="13">
        <v>252469</v>
      </c>
      <c r="L11" s="13">
        <v>196293</v>
      </c>
      <c r="M11" s="13">
        <v>81329</v>
      </c>
      <c r="N11" s="13">
        <v>52730</v>
      </c>
      <c r="O11" s="11">
        <f>SUM(B11:N11)</f>
        <v>2062166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20600</v>
      </c>
      <c r="C12" s="13">
        <v>17476</v>
      </c>
      <c r="D12" s="13">
        <v>16100</v>
      </c>
      <c r="E12" s="13">
        <v>5526</v>
      </c>
      <c r="F12" s="13">
        <v>15285</v>
      </c>
      <c r="G12" s="13">
        <v>25325</v>
      </c>
      <c r="H12" s="13">
        <v>3270</v>
      </c>
      <c r="I12" s="13">
        <v>18502</v>
      </c>
      <c r="J12" s="13">
        <v>13532</v>
      </c>
      <c r="K12" s="13">
        <v>17696</v>
      </c>
      <c r="L12" s="13">
        <v>12906</v>
      </c>
      <c r="M12" s="13">
        <v>4543</v>
      </c>
      <c r="N12" s="13">
        <v>2383</v>
      </c>
      <c r="O12" s="11">
        <f>SUM(B12:N12)</f>
        <v>173144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256859</v>
      </c>
      <c r="C13" s="15">
        <f t="shared" si="2"/>
        <v>167675</v>
      </c>
      <c r="D13" s="15">
        <f t="shared" si="2"/>
        <v>188306</v>
      </c>
      <c r="E13" s="15">
        <f t="shared" si="2"/>
        <v>45391</v>
      </c>
      <c r="F13" s="15">
        <f t="shared" si="2"/>
        <v>142020</v>
      </c>
      <c r="G13" s="15">
        <f t="shared" si="2"/>
        <v>213282</v>
      </c>
      <c r="H13" s="15">
        <f t="shared" si="2"/>
        <v>24879</v>
      </c>
      <c r="I13" s="15">
        <f t="shared" si="2"/>
        <v>163503</v>
      </c>
      <c r="J13" s="15">
        <f t="shared" si="2"/>
        <v>141814</v>
      </c>
      <c r="K13" s="15">
        <f t="shared" si="2"/>
        <v>234773</v>
      </c>
      <c r="L13" s="15">
        <f t="shared" si="2"/>
        <v>183387</v>
      </c>
      <c r="M13" s="15">
        <f t="shared" si="2"/>
        <v>76786</v>
      </c>
      <c r="N13" s="15">
        <f t="shared" si="2"/>
        <v>50347</v>
      </c>
      <c r="O13" s="11">
        <f>SUM(B13:N13)</f>
        <v>1889022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1.350795638686802</v>
      </c>
      <c r="C18" s="19">
        <v>1.424400445562254</v>
      </c>
      <c r="D18" s="19">
        <v>1.417356240197626</v>
      </c>
      <c r="E18" s="19">
        <v>1.001872479414927</v>
      </c>
      <c r="F18" s="19">
        <v>1.511571293767334</v>
      </c>
      <c r="G18" s="19">
        <v>1.646193545329805</v>
      </c>
      <c r="H18" s="19">
        <v>1.836028928550528</v>
      </c>
      <c r="I18" s="19">
        <v>1.362063137059588</v>
      </c>
      <c r="J18" s="19">
        <v>1.499861374752357</v>
      </c>
      <c r="K18" s="19">
        <v>1.31251848247013</v>
      </c>
      <c r="L18" s="19">
        <v>1.354748876207136</v>
      </c>
      <c r="M18" s="19">
        <v>1.405953391413787</v>
      </c>
      <c r="N18" s="19">
        <v>1.243653083447912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1261078.37</v>
      </c>
      <c r="C20" s="24">
        <f t="shared" si="3"/>
        <v>923375.6700000002</v>
      </c>
      <c r="D20" s="24">
        <f t="shared" si="3"/>
        <v>865645.8500000002</v>
      </c>
      <c r="E20" s="24">
        <f t="shared" si="3"/>
        <v>263118.99</v>
      </c>
      <c r="F20" s="24">
        <f t="shared" si="3"/>
        <v>814091.59</v>
      </c>
      <c r="G20" s="24">
        <f t="shared" si="3"/>
        <v>1125182.91</v>
      </c>
      <c r="H20" s="24">
        <f t="shared" si="3"/>
        <v>201904.99</v>
      </c>
      <c r="I20" s="24">
        <f t="shared" si="3"/>
        <v>883807.72</v>
      </c>
      <c r="J20" s="24">
        <f t="shared" si="3"/>
        <v>804386.8799999999</v>
      </c>
      <c r="K20" s="24">
        <f t="shared" si="3"/>
        <v>1064730.9800000002</v>
      </c>
      <c r="L20" s="24">
        <f t="shared" si="3"/>
        <v>979082.93</v>
      </c>
      <c r="M20" s="24">
        <f t="shared" si="3"/>
        <v>501852.11999999994</v>
      </c>
      <c r="N20" s="24">
        <f t="shared" si="3"/>
        <v>259905.2</v>
      </c>
      <c r="O20" s="24">
        <f>O21+O22+O23+O24+O25+O26+O27+O28+O29</f>
        <v>9948164.200000001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852105.11</v>
      </c>
      <c r="C21" s="28">
        <f t="shared" si="4"/>
        <v>604992.14</v>
      </c>
      <c r="D21" s="28">
        <f t="shared" si="4"/>
        <v>574263.3</v>
      </c>
      <c r="E21" s="28">
        <f t="shared" si="4"/>
        <v>242820.37</v>
      </c>
      <c r="F21" s="28">
        <f t="shared" si="4"/>
        <v>509950.35</v>
      </c>
      <c r="G21" s="28">
        <f t="shared" si="4"/>
        <v>633871.21</v>
      </c>
      <c r="H21" s="28">
        <f t="shared" si="4"/>
        <v>103067.06</v>
      </c>
      <c r="I21" s="28">
        <f t="shared" si="4"/>
        <v>593474.06</v>
      </c>
      <c r="J21" s="28">
        <f t="shared" si="4"/>
        <v>501641.17</v>
      </c>
      <c r="K21" s="28">
        <f t="shared" si="4"/>
        <v>748768.78</v>
      </c>
      <c r="L21" s="28">
        <f t="shared" si="4"/>
        <v>663431.8</v>
      </c>
      <c r="M21" s="28">
        <f t="shared" si="4"/>
        <v>322323.13</v>
      </c>
      <c r="N21" s="28">
        <f t="shared" si="4"/>
        <v>192057.14</v>
      </c>
      <c r="O21" s="28">
        <f aca="true" t="shared" si="5" ref="O21:O29">SUM(B21:N21)</f>
        <v>6542765.62</v>
      </c>
    </row>
    <row r="22" spans="1:23" ht="18.75" customHeight="1">
      <c r="A22" s="26" t="s">
        <v>33</v>
      </c>
      <c r="B22" s="28">
        <f>IF(B18&lt;&gt;0,ROUND((B18-1)*B21,2),0)</f>
        <v>298914.76</v>
      </c>
      <c r="C22" s="28">
        <f aca="true" t="shared" si="6" ref="C22:N22">IF(C18&lt;&gt;0,ROUND((C18-1)*C21,2),0)</f>
        <v>256758.93</v>
      </c>
      <c r="D22" s="28">
        <f t="shared" si="6"/>
        <v>239672.37</v>
      </c>
      <c r="E22" s="28">
        <f t="shared" si="6"/>
        <v>454.68</v>
      </c>
      <c r="F22" s="28">
        <f t="shared" si="6"/>
        <v>260875.96</v>
      </c>
      <c r="G22" s="28">
        <f t="shared" si="6"/>
        <v>409603.48</v>
      </c>
      <c r="H22" s="28">
        <f t="shared" si="6"/>
        <v>86167.04</v>
      </c>
      <c r="I22" s="28">
        <f t="shared" si="6"/>
        <v>214875.08</v>
      </c>
      <c r="J22" s="28">
        <f t="shared" si="6"/>
        <v>250751.04</v>
      </c>
      <c r="K22" s="28">
        <f t="shared" si="6"/>
        <v>234004.08</v>
      </c>
      <c r="L22" s="28">
        <f t="shared" si="6"/>
        <v>235351.69</v>
      </c>
      <c r="M22" s="28">
        <f t="shared" si="6"/>
        <v>130848.17</v>
      </c>
      <c r="N22" s="28">
        <f t="shared" si="6"/>
        <v>46795.31</v>
      </c>
      <c r="O22" s="28">
        <f t="shared" si="5"/>
        <v>2665072.59</v>
      </c>
      <c r="W22" s="51"/>
    </row>
    <row r="23" spans="1:15" ht="18.75" customHeight="1">
      <c r="A23" s="26" t="s">
        <v>34</v>
      </c>
      <c r="B23" s="28">
        <v>44379.21</v>
      </c>
      <c r="C23" s="28">
        <v>32472.8</v>
      </c>
      <c r="D23" s="28">
        <v>21267.64</v>
      </c>
      <c r="E23" s="28">
        <v>8677.38</v>
      </c>
      <c r="F23" s="28">
        <v>22688.89</v>
      </c>
      <c r="G23" s="28">
        <v>35983.28</v>
      </c>
      <c r="H23" s="28">
        <v>4206.75</v>
      </c>
      <c r="I23" s="28">
        <v>30170.46</v>
      </c>
      <c r="J23" s="28">
        <v>27943.13</v>
      </c>
      <c r="K23" s="28">
        <v>37093.4</v>
      </c>
      <c r="L23" s="28">
        <v>35831.56</v>
      </c>
      <c r="M23" s="28">
        <v>17030.48</v>
      </c>
      <c r="N23" s="28">
        <v>10291.19</v>
      </c>
      <c r="O23" s="28">
        <f t="shared" si="5"/>
        <v>328036.17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1198.4</v>
      </c>
      <c r="C26" s="28">
        <v>898.8</v>
      </c>
      <c r="D26" s="28">
        <v>833.67</v>
      </c>
      <c r="E26" s="28">
        <v>252.71</v>
      </c>
      <c r="F26" s="28">
        <v>784.17</v>
      </c>
      <c r="G26" s="28">
        <v>1081.16</v>
      </c>
      <c r="H26" s="28">
        <v>192.79</v>
      </c>
      <c r="I26" s="28">
        <v>841.48</v>
      </c>
      <c r="J26" s="28">
        <v>776.35</v>
      </c>
      <c r="K26" s="28">
        <v>1021.24</v>
      </c>
      <c r="L26" s="28">
        <v>935.27</v>
      </c>
      <c r="M26" s="28">
        <v>471.54</v>
      </c>
      <c r="N26" s="28">
        <v>250.1</v>
      </c>
      <c r="O26" s="28">
        <f t="shared" si="5"/>
        <v>9537.680000000002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710.8</v>
      </c>
      <c r="D27" s="28">
        <v>623.4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622.1</v>
      </c>
      <c r="K27" s="28">
        <v>812.53</v>
      </c>
      <c r="L27" s="28">
        <v>721.22</v>
      </c>
      <c r="M27" s="28">
        <v>408.2</v>
      </c>
      <c r="N27" s="28">
        <v>213.89</v>
      </c>
      <c r="O27" s="28">
        <f t="shared" si="5"/>
        <v>7547.380000000001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-62667.03999999999</v>
      </c>
      <c r="C31" s="28">
        <f aca="true" t="shared" si="7" ref="C31:O31">+C32+C34+C47+C48+C49+C54-C55</f>
        <v>-67856.28</v>
      </c>
      <c r="D31" s="28">
        <f t="shared" si="7"/>
        <v>-55015.72</v>
      </c>
      <c r="E31" s="28">
        <f t="shared" si="7"/>
        <v>-12449.2</v>
      </c>
      <c r="F31" s="28">
        <f t="shared" si="7"/>
        <v>-39868.47</v>
      </c>
      <c r="G31" s="28">
        <f t="shared" si="7"/>
        <v>-55397.54</v>
      </c>
      <c r="H31" s="28">
        <f t="shared" si="7"/>
        <v>-10342.81</v>
      </c>
      <c r="I31" s="28">
        <f t="shared" si="7"/>
        <v>-70780.38</v>
      </c>
      <c r="J31" s="28">
        <f t="shared" si="7"/>
        <v>-49346.61</v>
      </c>
      <c r="K31" s="28">
        <f t="shared" si="7"/>
        <v>-45243.55</v>
      </c>
      <c r="L31" s="28">
        <f t="shared" si="7"/>
        <v>-36748.69</v>
      </c>
      <c r="M31" s="28">
        <f t="shared" si="7"/>
        <v>-21674.08</v>
      </c>
      <c r="N31" s="28">
        <f t="shared" si="7"/>
        <v>-17987.53</v>
      </c>
      <c r="O31" s="28">
        <f t="shared" si="7"/>
        <v>-545377.9</v>
      </c>
    </row>
    <row r="32" spans="1:15" ht="18.75" customHeight="1">
      <c r="A32" s="26" t="s">
        <v>38</v>
      </c>
      <c r="B32" s="29">
        <f>+B33</f>
        <v>-56003.2</v>
      </c>
      <c r="C32" s="29">
        <f>+C33</f>
        <v>-62858.4</v>
      </c>
      <c r="D32" s="29">
        <f aca="true" t="shared" si="8" ref="D32:O32">+D33</f>
        <v>-50380</v>
      </c>
      <c r="E32" s="29">
        <f t="shared" si="8"/>
        <v>-11044</v>
      </c>
      <c r="F32" s="29">
        <f t="shared" si="8"/>
        <v>-35508</v>
      </c>
      <c r="G32" s="29">
        <f t="shared" si="8"/>
        <v>-49385.6</v>
      </c>
      <c r="H32" s="29">
        <f t="shared" si="8"/>
        <v>-9270.8</v>
      </c>
      <c r="I32" s="29">
        <f t="shared" si="8"/>
        <v>-66101.2</v>
      </c>
      <c r="J32" s="29">
        <f t="shared" si="8"/>
        <v>-45029.6</v>
      </c>
      <c r="K32" s="29">
        <f t="shared" si="8"/>
        <v>-39564.8</v>
      </c>
      <c r="L32" s="29">
        <f t="shared" si="8"/>
        <v>-31548</v>
      </c>
      <c r="M32" s="29">
        <f t="shared" si="8"/>
        <v>-19052</v>
      </c>
      <c r="N32" s="29">
        <f t="shared" si="8"/>
        <v>-16596.8</v>
      </c>
      <c r="O32" s="29">
        <f t="shared" si="8"/>
        <v>-492342.39999999997</v>
      </c>
    </row>
    <row r="33" spans="1:26" ht="18.75" customHeight="1">
      <c r="A33" s="27" t="s">
        <v>39</v>
      </c>
      <c r="B33" s="16">
        <f>ROUND((-B9)*$G$3,2)</f>
        <v>-56003.2</v>
      </c>
      <c r="C33" s="16">
        <f aca="true" t="shared" si="9" ref="C33:N33">ROUND((-C9)*$G$3,2)</f>
        <v>-62858.4</v>
      </c>
      <c r="D33" s="16">
        <f t="shared" si="9"/>
        <v>-50380</v>
      </c>
      <c r="E33" s="16">
        <f t="shared" si="9"/>
        <v>-11044</v>
      </c>
      <c r="F33" s="16">
        <f t="shared" si="9"/>
        <v>-35508</v>
      </c>
      <c r="G33" s="16">
        <f t="shared" si="9"/>
        <v>-49385.6</v>
      </c>
      <c r="H33" s="16">
        <f t="shared" si="9"/>
        <v>-9270.8</v>
      </c>
      <c r="I33" s="16">
        <f t="shared" si="9"/>
        <v>-66101.2</v>
      </c>
      <c r="J33" s="16">
        <f t="shared" si="9"/>
        <v>-45029.6</v>
      </c>
      <c r="K33" s="16">
        <f t="shared" si="9"/>
        <v>-39564.8</v>
      </c>
      <c r="L33" s="16">
        <f t="shared" si="9"/>
        <v>-31548</v>
      </c>
      <c r="M33" s="16">
        <f t="shared" si="9"/>
        <v>-19052</v>
      </c>
      <c r="N33" s="16">
        <f t="shared" si="9"/>
        <v>-16596.8</v>
      </c>
      <c r="O33" s="30">
        <f aca="true" t="shared" si="10" ref="O33:O55">SUM(B33:N33)</f>
        <v>-492342.39999999997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-6663.84</v>
      </c>
      <c r="C34" s="29">
        <f aca="true" t="shared" si="11" ref="C34:O34">SUM(C35:C45)</f>
        <v>-4997.88</v>
      </c>
      <c r="D34" s="29">
        <f t="shared" si="11"/>
        <v>-4635.72</v>
      </c>
      <c r="E34" s="29">
        <f t="shared" si="11"/>
        <v>-1405.2</v>
      </c>
      <c r="F34" s="29">
        <f t="shared" si="11"/>
        <v>-4360.47</v>
      </c>
      <c r="G34" s="29">
        <f t="shared" si="11"/>
        <v>-6011.94</v>
      </c>
      <c r="H34" s="29">
        <f t="shared" si="11"/>
        <v>-1072.01</v>
      </c>
      <c r="I34" s="29">
        <f t="shared" si="11"/>
        <v>-4679.18</v>
      </c>
      <c r="J34" s="29">
        <f t="shared" si="11"/>
        <v>-4317.01</v>
      </c>
      <c r="K34" s="29">
        <f t="shared" si="11"/>
        <v>-5678.75</v>
      </c>
      <c r="L34" s="29">
        <f t="shared" si="11"/>
        <v>-5200.69</v>
      </c>
      <c r="M34" s="29">
        <f t="shared" si="11"/>
        <v>-2622.08</v>
      </c>
      <c r="N34" s="29">
        <f t="shared" si="11"/>
        <v>-1390.73</v>
      </c>
      <c r="O34" s="29">
        <f t="shared" si="11"/>
        <v>-53035.500000000015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-6663.84</v>
      </c>
      <c r="C43" s="31">
        <v>-4997.88</v>
      </c>
      <c r="D43" s="31">
        <v>-4635.72</v>
      </c>
      <c r="E43" s="31">
        <v>-1405.2</v>
      </c>
      <c r="F43" s="31">
        <v>-4360.47</v>
      </c>
      <c r="G43" s="31">
        <v>-6011.94</v>
      </c>
      <c r="H43" s="31">
        <v>-1072.01</v>
      </c>
      <c r="I43" s="31">
        <v>-4679.18</v>
      </c>
      <c r="J43" s="31">
        <v>-4317.01</v>
      </c>
      <c r="K43" s="31">
        <v>-5678.75</v>
      </c>
      <c r="L43" s="31">
        <v>-5200.69</v>
      </c>
      <c r="M43" s="31">
        <v>-2622.08</v>
      </c>
      <c r="N43" s="31">
        <v>-1390.73</v>
      </c>
      <c r="O43" s="31">
        <f>SUM(B43:N43)</f>
        <v>-53035.500000000015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-85290.18</v>
      </c>
      <c r="C50" s="33">
        <v>-78830.74</v>
      </c>
      <c r="D50" s="33">
        <v>-62247.43</v>
      </c>
      <c r="E50" s="33">
        <v>-26293.81</v>
      </c>
      <c r="F50" s="33">
        <v>-72730.62</v>
      </c>
      <c r="G50" s="33">
        <v>-109834.53</v>
      </c>
      <c r="H50" s="33">
        <v>-20911.65</v>
      </c>
      <c r="I50" s="33">
        <v>-79073.85</v>
      </c>
      <c r="J50" s="33">
        <v>-63577.4</v>
      </c>
      <c r="K50" s="33">
        <v>-69290.46</v>
      </c>
      <c r="L50" s="33">
        <v>-59519.89</v>
      </c>
      <c r="M50" s="33">
        <v>-25084.17</v>
      </c>
      <c r="N50" s="33">
        <v>-10603.16</v>
      </c>
      <c r="O50" s="31">
        <f t="shared" si="10"/>
        <v>-763287.89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85290.18</v>
      </c>
      <c r="C51" s="33">
        <v>78830.74</v>
      </c>
      <c r="D51" s="33">
        <v>62247.43</v>
      </c>
      <c r="E51" s="33">
        <v>26293.81</v>
      </c>
      <c r="F51" s="33">
        <v>72730.62</v>
      </c>
      <c r="G51" s="33">
        <v>109834.53</v>
      </c>
      <c r="H51" s="33">
        <v>20911.65</v>
      </c>
      <c r="I51" s="33">
        <v>79073.85</v>
      </c>
      <c r="J51" s="33">
        <v>63577.4</v>
      </c>
      <c r="K51" s="33">
        <v>69290.46</v>
      </c>
      <c r="L51" s="33">
        <v>59519.89</v>
      </c>
      <c r="M51" s="33">
        <v>25084.17</v>
      </c>
      <c r="N51" s="33">
        <v>10603.16</v>
      </c>
      <c r="O51" s="31">
        <f t="shared" si="10"/>
        <v>763287.89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1198411.33</v>
      </c>
      <c r="C53" s="34">
        <f aca="true" t="shared" si="13" ref="C53:N53">+C20+C31</f>
        <v>855519.3900000001</v>
      </c>
      <c r="D53" s="34">
        <f t="shared" si="13"/>
        <v>810630.1300000002</v>
      </c>
      <c r="E53" s="34">
        <f t="shared" si="13"/>
        <v>250669.78999999998</v>
      </c>
      <c r="F53" s="34">
        <f t="shared" si="13"/>
        <v>774223.12</v>
      </c>
      <c r="G53" s="34">
        <f t="shared" si="13"/>
        <v>1069785.3699999999</v>
      </c>
      <c r="H53" s="34">
        <f t="shared" si="13"/>
        <v>191562.18</v>
      </c>
      <c r="I53" s="34">
        <f t="shared" si="13"/>
        <v>813027.34</v>
      </c>
      <c r="J53" s="34">
        <f t="shared" si="13"/>
        <v>755040.2699999999</v>
      </c>
      <c r="K53" s="34">
        <f t="shared" si="13"/>
        <v>1019487.4300000002</v>
      </c>
      <c r="L53" s="34">
        <f t="shared" si="13"/>
        <v>942334.24</v>
      </c>
      <c r="M53" s="34">
        <f t="shared" si="13"/>
        <v>480178.0399999999</v>
      </c>
      <c r="N53" s="34">
        <f t="shared" si="13"/>
        <v>241917.67</v>
      </c>
      <c r="O53" s="34">
        <f>SUM(B53:N53)</f>
        <v>9402786.299999999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1198411.32</v>
      </c>
      <c r="C59" s="42">
        <f t="shared" si="14"/>
        <v>855519.3899999999</v>
      </c>
      <c r="D59" s="42">
        <f t="shared" si="14"/>
        <v>810630.14</v>
      </c>
      <c r="E59" s="42">
        <f t="shared" si="14"/>
        <v>250669.79</v>
      </c>
      <c r="F59" s="42">
        <f t="shared" si="14"/>
        <v>774223.12</v>
      </c>
      <c r="G59" s="42">
        <f t="shared" si="14"/>
        <v>1069785.38</v>
      </c>
      <c r="H59" s="42">
        <f t="shared" si="14"/>
        <v>191562.19</v>
      </c>
      <c r="I59" s="42">
        <f t="shared" si="14"/>
        <v>813027.34</v>
      </c>
      <c r="J59" s="42">
        <f t="shared" si="14"/>
        <v>755040.27</v>
      </c>
      <c r="K59" s="42">
        <f t="shared" si="14"/>
        <v>1019487.43</v>
      </c>
      <c r="L59" s="42">
        <f t="shared" si="14"/>
        <v>942334.24</v>
      </c>
      <c r="M59" s="42">
        <f t="shared" si="14"/>
        <v>480178.04</v>
      </c>
      <c r="N59" s="42">
        <f t="shared" si="14"/>
        <v>241917.67</v>
      </c>
      <c r="O59" s="34">
        <f t="shared" si="14"/>
        <v>9402786.319999998</v>
      </c>
      <c r="Q59"/>
    </row>
    <row r="60" spans="1:18" ht="18.75" customHeight="1">
      <c r="A60" s="26" t="s">
        <v>54</v>
      </c>
      <c r="B60" s="42">
        <v>987735.31</v>
      </c>
      <c r="C60" s="42">
        <v>622624.45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1610359.76</v>
      </c>
      <c r="P60"/>
      <c r="Q60"/>
      <c r="R60" s="41"/>
    </row>
    <row r="61" spans="1:16" ht="18.75" customHeight="1">
      <c r="A61" s="26" t="s">
        <v>55</v>
      </c>
      <c r="B61" s="42">
        <v>210676.01</v>
      </c>
      <c r="C61" s="42">
        <v>232894.94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443570.95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810630.14</v>
      </c>
      <c r="E62" s="43">
        <v>0</v>
      </c>
      <c r="F62" s="43">
        <v>0</v>
      </c>
      <c r="G62" s="43">
        <v>0</v>
      </c>
      <c r="H62" s="42">
        <v>191562.19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1002192.3300000001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250669.79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250669.79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774223.12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774223.12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1069785.38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1069785.38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813027.34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813027.34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755040.27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755040.27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1019487.43</v>
      </c>
      <c r="L68" s="29">
        <v>942334.24</v>
      </c>
      <c r="M68" s="43">
        <v>0</v>
      </c>
      <c r="N68" s="43">
        <v>0</v>
      </c>
      <c r="O68" s="34">
        <f t="shared" si="15"/>
        <v>1961821.67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480178.04</v>
      </c>
      <c r="N69" s="43">
        <v>0</v>
      </c>
      <c r="O69" s="34">
        <f t="shared" si="15"/>
        <v>480178.04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241917.67</v>
      </c>
      <c r="O70" s="46">
        <f t="shared" si="15"/>
        <v>241917.67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2023-01-17T12:20:52Z</dcterms:modified>
  <cp:category/>
  <cp:version/>
  <cp:contentType/>
  <cp:contentStatus/>
</cp:coreProperties>
</file>