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<sst xmlns="http://schemas.openxmlformats.org/spreadsheetml/2006/main" count="88" uniqueCount="85">
  <si>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</si>
  <si>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</si>
  <si>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</si>
  <si>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</si>
  <si>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</si>
  <si>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</si>
  <si>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</si>
  <si>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</si>
  <si>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</si>
  <si>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</si>
  <si>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</si>
  <si>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</si>
  <si>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</si>
  <si>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</si>
  <si>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</si>
  <si>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</si>
  <si>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</si>
  <si>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</si>
  <si>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</si>
  <si>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</si>
  <si>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</si>
  <si>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</si>
  <si>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</si>
  <si>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</si>
  <si>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</si>
  <si>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</si>
  <si>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</si>
  <si>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</si>
  <si>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</si>
  <si>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</si>
  <si>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</si>
  <si>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</si>
  <si>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</si>
  <si>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</si>
  <si>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</si>
  <si>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</si>
  <si>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</si>
  <si>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</si>
  <si>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</si>
  <si>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</si>
  <si>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</si>
  <si>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</si>
  <si>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</si>
  <si>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</si>
  <si>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</si>
  <si>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</si>
  <si>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</si>
  <si>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</si>
  <si>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</si>
  <si>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</si>
  <si>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</si>
  <si>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</si>
  <si>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</si>
  <si>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</si>
  <si>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</si>
  <si>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</si>
  <si>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</si>
  <si>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</si>
  <si>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</si>
  <si>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</si>
  <si>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</si>
  <si>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</si>
  <si>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</si>
  <si>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</si>
  <si>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</si>
  <si>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</si>
  <si>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</si>
  <si>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</si>
  <si>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</si>
  <si>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</si>
  <si>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</si>
  <si>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</si>
  <si>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</si>
  <si>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</si>
  <si>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</si>
  <si>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</si>
  <si>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</si>
  <si>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</si>
  <si>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</si>
  <si>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</si>
  <si>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</si>
  <si>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</si>
  <si>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</si>
  <si>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</si>
  <si>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08/12/22 - VENCIMENTO 15/12/22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</si>
</sst>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413364</v>
      </c>
      <c r="C7" s="9">
        <f t="shared" si="0"/>
        <v>292449</v>
      </c>
      <c r="D7" s="9">
        <f t="shared" si="0"/>
        <v>288352</v>
      </c>
      <c r="E7" s="9">
        <f t="shared" si="0"/>
        <v>73149</v>
      </c>
      <c r="F7" s="9">
        <f t="shared" si="0"/>
        <v>242632</v>
      </c>
      <c r="G7" s="9">
        <f t="shared" si="0"/>
        <v>389622</v>
      </c>
      <c r="H7" s="9">
        <f t="shared" si="0"/>
        <v>45949</v>
      </c>
      <c r="I7" s="9">
        <f t="shared" si="0"/>
        <v>297873</v>
      </c>
      <c r="J7" s="9">
        <f t="shared" si="0"/>
        <v>242424</v>
      </c>
      <c r="K7" s="9">
        <f t="shared" si="0"/>
        <v>375394</v>
      </c>
      <c r="L7" s="9">
        <f t="shared" si="0"/>
        <v>287209</v>
      </c>
      <c r="M7" s="9">
        <f t="shared" si="0"/>
        <v>142011</v>
      </c>
      <c r="N7" s="9">
        <f t="shared" si="0"/>
        <v>92595</v>
      </c>
      <c r="O7" s="9">
        <f t="shared" si="0"/>
        <v>3183023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13845</v>
      </c>
      <c r="C8" s="11">
        <f t="shared" si="1"/>
        <v>14953</v>
      </c>
      <c r="D8" s="11">
        <f t="shared" si="1"/>
        <v>11125</v>
      </c>
      <c r="E8" s="11">
        <f t="shared" si="1"/>
        <v>2586</v>
      </c>
      <c r="F8" s="11">
        <f t="shared" si="1"/>
        <v>7779</v>
      </c>
      <c r="G8" s="11">
        <f t="shared" si="1"/>
        <v>12698</v>
      </c>
      <c r="H8" s="11">
        <f t="shared" si="1"/>
        <v>2530</v>
      </c>
      <c r="I8" s="11">
        <f t="shared" si="1"/>
        <v>16709</v>
      </c>
      <c r="J8" s="11">
        <f t="shared" si="1"/>
        <v>11737</v>
      </c>
      <c r="K8" s="11">
        <f t="shared" si="1"/>
        <v>9412</v>
      </c>
      <c r="L8" s="11">
        <f t="shared" si="1"/>
        <v>7572</v>
      </c>
      <c r="M8" s="11">
        <f t="shared" si="1"/>
        <v>6252</v>
      </c>
      <c r="N8" s="11">
        <f t="shared" si="1"/>
        <v>5018</v>
      </c>
      <c r="O8" s="11">
        <f t="shared" si="1"/>
        <v>122216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13845</v>
      </c>
      <c r="C9" s="11">
        <v>14953</v>
      </c>
      <c r="D9" s="11">
        <v>11125</v>
      </c>
      <c r="E9" s="11">
        <v>2586</v>
      </c>
      <c r="F9" s="11">
        <v>7779</v>
      </c>
      <c r="G9" s="11">
        <v>12698</v>
      </c>
      <c r="H9" s="11">
        <v>2530</v>
      </c>
      <c r="I9" s="11">
        <v>16703</v>
      </c>
      <c r="J9" s="11">
        <v>11737</v>
      </c>
      <c r="K9" s="11">
        <v>9398</v>
      </c>
      <c r="L9" s="11">
        <v>7572</v>
      </c>
      <c r="M9" s="11">
        <v>6247</v>
      </c>
      <c r="N9" s="11">
        <v>5005</v>
      </c>
      <c r="O9" s="11">
        <f>SUM(B9:N9)</f>
        <v>122178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14</v>
      </c>
      <c r="L10" s="13">
        <v>0</v>
      </c>
      <c r="M10" s="13">
        <v>5</v>
      </c>
      <c r="N10" s="13">
        <v>13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399519</v>
      </c>
      <c r="C11" s="13">
        <v>277496</v>
      </c>
      <c r="D11" s="13">
        <v>277227</v>
      </c>
      <c r="E11" s="13">
        <v>70563</v>
      </c>
      <c r="F11" s="13">
        <v>234853</v>
      </c>
      <c r="G11" s="13">
        <v>376924</v>
      </c>
      <c r="H11" s="13">
        <v>43419</v>
      </c>
      <c r="I11" s="13">
        <v>281164</v>
      </c>
      <c r="J11" s="13">
        <v>230687</v>
      </c>
      <c r="K11" s="13">
        <v>365982</v>
      </c>
      <c r="L11" s="13">
        <v>279637</v>
      </c>
      <c r="M11" s="13">
        <v>135759</v>
      </c>
      <c r="N11" s="13">
        <v>87577</v>
      </c>
      <c r="O11" s="11">
        <f>SUM(B11:N11)</f>
        <v>3060807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29478</v>
      </c>
      <c r="C12" s="13">
        <v>26024</v>
      </c>
      <c r="D12" s="13">
        <v>21579</v>
      </c>
      <c r="E12" s="13">
        <v>7888</v>
      </c>
      <c r="F12" s="13">
        <v>22606</v>
      </c>
      <c r="G12" s="13">
        <v>38456</v>
      </c>
      <c r="H12" s="13">
        <v>4895</v>
      </c>
      <c r="I12" s="13">
        <v>28491</v>
      </c>
      <c r="J12" s="13">
        <v>20490</v>
      </c>
      <c r="K12" s="13">
        <v>25341</v>
      </c>
      <c r="L12" s="13">
        <v>19470</v>
      </c>
      <c r="M12" s="13">
        <v>6939</v>
      </c>
      <c r="N12" s="13">
        <v>3891</v>
      </c>
      <c r="O12" s="11">
        <f>SUM(B12:N12)</f>
        <v>255548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370041</v>
      </c>
      <c r="C13" s="15">
        <f t="shared" si="2"/>
        <v>251472</v>
      </c>
      <c r="D13" s="15">
        <f t="shared" si="2"/>
        <v>255648</v>
      </c>
      <c r="E13" s="15">
        <f t="shared" si="2"/>
        <v>62675</v>
      </c>
      <c r="F13" s="15">
        <f t="shared" si="2"/>
        <v>212247</v>
      </c>
      <c r="G13" s="15">
        <f t="shared" si="2"/>
        <v>338468</v>
      </c>
      <c r="H13" s="15">
        <f t="shared" si="2"/>
        <v>38524</v>
      </c>
      <c r="I13" s="15">
        <f t="shared" si="2"/>
        <v>252673</v>
      </c>
      <c r="J13" s="15">
        <f t="shared" si="2"/>
        <v>210197</v>
      </c>
      <c r="K13" s="15">
        <f t="shared" si="2"/>
        <v>340641</v>
      </c>
      <c r="L13" s="15">
        <f t="shared" si="2"/>
        <v>260167</v>
      </c>
      <c r="M13" s="15">
        <f t="shared" si="2"/>
        <v>128820</v>
      </c>
      <c r="N13" s="15">
        <f t="shared" si="2"/>
        <v>83686</v>
      </c>
      <c r="O13" s="11">
        <f>SUM(B13:N13)</f>
        <v>2805259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1.106179775626199</v>
      </c>
      <c r="C18" s="19">
        <v>1.15056060447279</v>
      </c>
      <c r="D18" s="19">
        <v>1.176057336500036</v>
      </c>
      <c r="E18" s="19">
        <v>0.807317465847381</v>
      </c>
      <c r="F18" s="19">
        <v>1.238023290064968</v>
      </c>
      <c r="G18" s="19">
        <v>1.339192568825378</v>
      </c>
      <c r="H18" s="19">
        <v>1.468877326961082</v>
      </c>
      <c r="I18" s="19">
        <v>1.140563554256942</v>
      </c>
      <c r="J18" s="19">
        <v>1.218777254016981</v>
      </c>
      <c r="K18" s="19">
        <v>1.066762179527566</v>
      </c>
      <c r="L18" s="19">
        <v>1.129160324861313</v>
      </c>
      <c r="M18" s="19">
        <v>1.119433798667442</v>
      </c>
      <c r="N18" s="19">
        <v>0.994476145630255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1475271.8100000003</v>
      </c>
      <c r="C20" s="24">
        <f t="shared" si="3"/>
        <v>1097098.0400000003</v>
      </c>
      <c r="D20" s="24">
        <f t="shared" si="3"/>
        <v>963229.0900000001</v>
      </c>
      <c r="E20" s="24">
        <f t="shared" si="3"/>
        <v>291906.66</v>
      </c>
      <c r="F20" s="24">
        <f t="shared" si="3"/>
        <v>981678.2400000001</v>
      </c>
      <c r="G20" s="24">
        <f t="shared" si="3"/>
        <v>1426013.08</v>
      </c>
      <c r="H20" s="24">
        <f t="shared" si="3"/>
        <v>244783.3</v>
      </c>
      <c r="I20" s="24">
        <f t="shared" si="3"/>
        <v>1112564.7899999998</v>
      </c>
      <c r="J20" s="24">
        <f t="shared" si="3"/>
        <v>958915.1999999998</v>
      </c>
      <c r="K20" s="24">
        <f t="shared" si="3"/>
        <v>1250752.38</v>
      </c>
      <c r="L20" s="24">
        <f t="shared" si="3"/>
        <v>1159107.6400000001</v>
      </c>
      <c r="M20" s="24">
        <f t="shared" si="3"/>
        <v>656711.65</v>
      </c>
      <c r="N20" s="24">
        <f t="shared" si="3"/>
        <v>339687</v>
      </c>
      <c r="O20" s="24">
        <f>O21+O22+O23+O24+O25+O26+O27+O28+O29</f>
        <v>11957718.880000003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1213802.05</v>
      </c>
      <c r="C21" s="28">
        <f t="shared" si="4"/>
        <v>887144.04</v>
      </c>
      <c r="D21" s="28">
        <f t="shared" si="4"/>
        <v>767131.66</v>
      </c>
      <c r="E21" s="28">
        <f t="shared" si="4"/>
        <v>332454.89</v>
      </c>
      <c r="F21" s="28">
        <f t="shared" si="4"/>
        <v>748180.04</v>
      </c>
      <c r="G21" s="28">
        <f t="shared" si="4"/>
        <v>988548.94</v>
      </c>
      <c r="H21" s="28">
        <f t="shared" si="4"/>
        <v>156525.27</v>
      </c>
      <c r="I21" s="28">
        <f t="shared" si="4"/>
        <v>897223.26</v>
      </c>
      <c r="J21" s="28">
        <f t="shared" si="4"/>
        <v>734447.75</v>
      </c>
      <c r="K21" s="28">
        <f t="shared" si="4"/>
        <v>1075015.8</v>
      </c>
      <c r="L21" s="28">
        <f t="shared" si="4"/>
        <v>936502.39</v>
      </c>
      <c r="M21" s="28">
        <f t="shared" si="4"/>
        <v>534330.59</v>
      </c>
      <c r="N21" s="28">
        <f t="shared" si="4"/>
        <v>314702.63</v>
      </c>
      <c r="O21" s="28">
        <f aca="true" t="shared" si="5" ref="O21:O29">SUM(B21:N21)</f>
        <v>9586009.31</v>
      </c>
    </row>
    <row r="22" spans="1:23" ht="18.75" customHeight="1">
      <c r="A22" s="26" t="s">
        <v>33</v>
      </c>
      <c r="B22" s="28">
        <f>IF(B18&lt;&gt;0,ROUND((B18-1)*B21,2),0)</f>
        <v>128881.23</v>
      </c>
      <c r="C22" s="28">
        <f aca="true" t="shared" si="6" ref="C22:N22">IF(C18&lt;&gt;0,ROUND((C18-1)*C21,2),0)</f>
        <v>133568.94</v>
      </c>
      <c r="D22" s="28">
        <f t="shared" si="6"/>
        <v>135059.16</v>
      </c>
      <c r="E22" s="28">
        <f t="shared" si="6"/>
        <v>-64058.25</v>
      </c>
      <c r="F22" s="28">
        <f t="shared" si="6"/>
        <v>178084.27</v>
      </c>
      <c r="G22" s="28">
        <f t="shared" si="6"/>
        <v>335308.45</v>
      </c>
      <c r="H22" s="28">
        <f t="shared" si="6"/>
        <v>73391.15</v>
      </c>
      <c r="I22" s="28">
        <f t="shared" si="6"/>
        <v>126116.89</v>
      </c>
      <c r="J22" s="28">
        <f t="shared" si="6"/>
        <v>160680.46</v>
      </c>
      <c r="K22" s="28">
        <f t="shared" si="6"/>
        <v>71770.4</v>
      </c>
      <c r="L22" s="28">
        <f t="shared" si="6"/>
        <v>120958.95</v>
      </c>
      <c r="M22" s="28">
        <f t="shared" si="6"/>
        <v>63817.13</v>
      </c>
      <c r="N22" s="28">
        <f t="shared" si="6"/>
        <v>-1738.37</v>
      </c>
      <c r="O22" s="28">
        <f t="shared" si="5"/>
        <v>1461840.4099999997</v>
      </c>
      <c r="W22" s="51"/>
    </row>
    <row r="23" spans="1:15" ht="18.75" customHeight="1">
      <c r="A23" s="26" t="s">
        <v>34</v>
      </c>
      <c r="B23" s="28">
        <v>67021.27</v>
      </c>
      <c r="C23" s="28">
        <v>47308.81</v>
      </c>
      <c r="D23" s="28">
        <v>30715.57</v>
      </c>
      <c r="E23" s="28">
        <v>12379.94</v>
      </c>
      <c r="F23" s="28">
        <v>34889.65</v>
      </c>
      <c r="G23" s="28">
        <v>56451.59</v>
      </c>
      <c r="H23" s="28">
        <v>6413.17</v>
      </c>
      <c r="I23" s="28">
        <v>43957.36</v>
      </c>
      <c r="J23" s="28">
        <v>39797.97</v>
      </c>
      <c r="K23" s="28">
        <v>59195.25</v>
      </c>
      <c r="L23" s="28">
        <v>57256.58</v>
      </c>
      <c r="M23" s="28">
        <v>26903.17</v>
      </c>
      <c r="N23" s="28">
        <v>15958.55</v>
      </c>
      <c r="O23" s="28">
        <f t="shared" si="5"/>
        <v>498248.87999999995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1086.37</v>
      </c>
      <c r="C26" s="28">
        <v>823.25</v>
      </c>
      <c r="D26" s="28">
        <v>713.83</v>
      </c>
      <c r="E26" s="28">
        <v>216.23</v>
      </c>
      <c r="F26" s="28">
        <v>732.06</v>
      </c>
      <c r="G26" s="28">
        <v>1060.32</v>
      </c>
      <c r="H26" s="28">
        <v>182.36</v>
      </c>
      <c r="I26" s="28">
        <v>820.64</v>
      </c>
      <c r="J26" s="28">
        <v>713.83</v>
      </c>
      <c r="K26" s="28">
        <v>927.45</v>
      </c>
      <c r="L26" s="28">
        <v>857.11</v>
      </c>
      <c r="M26" s="28">
        <v>481.96</v>
      </c>
      <c r="N26" s="28">
        <v>252.73</v>
      </c>
      <c r="O26" s="28">
        <f t="shared" si="5"/>
        <v>8868.139999999998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622.1</v>
      </c>
      <c r="K27" s="28">
        <v>812.53</v>
      </c>
      <c r="L27" s="28">
        <v>721.22</v>
      </c>
      <c r="M27" s="28">
        <v>408.2</v>
      </c>
      <c r="N27" s="28">
        <v>213.89</v>
      </c>
      <c r="O27" s="28">
        <f t="shared" si="5"/>
        <v>7547.380000000001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-66958.92</v>
      </c>
      <c r="C31" s="28">
        <f aca="true" t="shared" si="7" ref="C31:O31">+C32+C34+C47+C48+C49+C54-C55</f>
        <v>-70370.97</v>
      </c>
      <c r="D31" s="28">
        <f t="shared" si="7"/>
        <v>-52919.33</v>
      </c>
      <c r="E31" s="28">
        <f t="shared" si="7"/>
        <v>-12580.789999999999</v>
      </c>
      <c r="F31" s="28">
        <f t="shared" si="7"/>
        <v>-38298.34</v>
      </c>
      <c r="G31" s="28">
        <f t="shared" si="7"/>
        <v>-61767.25</v>
      </c>
      <c r="H31" s="28">
        <f t="shared" si="7"/>
        <v>-12146.06</v>
      </c>
      <c r="I31" s="28">
        <f t="shared" si="7"/>
        <v>-78056.48</v>
      </c>
      <c r="J31" s="28">
        <f t="shared" si="7"/>
        <v>-55612.130000000005</v>
      </c>
      <c r="K31" s="28">
        <f t="shared" si="7"/>
        <v>-46508.42999999999</v>
      </c>
      <c r="L31" s="28">
        <f t="shared" si="7"/>
        <v>-38082.9</v>
      </c>
      <c r="M31" s="28">
        <f t="shared" si="7"/>
        <v>-30166.82</v>
      </c>
      <c r="N31" s="28">
        <f t="shared" si="7"/>
        <v>-23427.2</v>
      </c>
      <c r="O31" s="28">
        <f t="shared" si="7"/>
        <v>-586895.62</v>
      </c>
    </row>
    <row r="32" spans="1:15" ht="18.75" customHeight="1">
      <c r="A32" s="26" t="s">
        <v>38</v>
      </c>
      <c r="B32" s="29">
        <f>+B33</f>
        <v>-60918</v>
      </c>
      <c r="C32" s="29">
        <f>+C33</f>
        <v>-65793.2</v>
      </c>
      <c r="D32" s="29">
        <f aca="true" t="shared" si="8" ref="D32:O32">+D33</f>
        <v>-48950</v>
      </c>
      <c r="E32" s="29">
        <f t="shared" si="8"/>
        <v>-11378.4</v>
      </c>
      <c r="F32" s="29">
        <f t="shared" si="8"/>
        <v>-34227.6</v>
      </c>
      <c r="G32" s="29">
        <f t="shared" si="8"/>
        <v>-55871.2</v>
      </c>
      <c r="H32" s="29">
        <f t="shared" si="8"/>
        <v>-11132</v>
      </c>
      <c r="I32" s="29">
        <f t="shared" si="8"/>
        <v>-73493.2</v>
      </c>
      <c r="J32" s="29">
        <f t="shared" si="8"/>
        <v>-51642.8</v>
      </c>
      <c r="K32" s="29">
        <f t="shared" si="8"/>
        <v>-41351.2</v>
      </c>
      <c r="L32" s="29">
        <f t="shared" si="8"/>
        <v>-33316.8</v>
      </c>
      <c r="M32" s="29">
        <f t="shared" si="8"/>
        <v>-27486.8</v>
      </c>
      <c r="N32" s="29">
        <f t="shared" si="8"/>
        <v>-22022</v>
      </c>
      <c r="O32" s="29">
        <f t="shared" si="8"/>
        <v>-537583.2</v>
      </c>
    </row>
    <row r="33" spans="1:26" ht="18.75" customHeight="1">
      <c r="A33" s="27" t="s">
        <v>39</v>
      </c>
      <c r="B33" s="16">
        <f>ROUND((-B9)*$G$3,2)</f>
        <v>-60918</v>
      </c>
      <c r="C33" s="16">
        <f aca="true" t="shared" si="9" ref="C33:N33">ROUND((-C9)*$G$3,2)</f>
        <v>-65793.2</v>
      </c>
      <c r="D33" s="16">
        <f t="shared" si="9"/>
        <v>-48950</v>
      </c>
      <c r="E33" s="16">
        <f t="shared" si="9"/>
        <v>-11378.4</v>
      </c>
      <c r="F33" s="16">
        <f t="shared" si="9"/>
        <v>-34227.6</v>
      </c>
      <c r="G33" s="16">
        <f t="shared" si="9"/>
        <v>-55871.2</v>
      </c>
      <c r="H33" s="16">
        <f t="shared" si="9"/>
        <v>-11132</v>
      </c>
      <c r="I33" s="16">
        <f t="shared" si="9"/>
        <v>-73493.2</v>
      </c>
      <c r="J33" s="16">
        <f t="shared" si="9"/>
        <v>-51642.8</v>
      </c>
      <c r="K33" s="16">
        <f t="shared" si="9"/>
        <v>-41351.2</v>
      </c>
      <c r="L33" s="16">
        <f t="shared" si="9"/>
        <v>-33316.8</v>
      </c>
      <c r="M33" s="16">
        <f t="shared" si="9"/>
        <v>-27486.8</v>
      </c>
      <c r="N33" s="16">
        <f t="shared" si="9"/>
        <v>-22022</v>
      </c>
      <c r="O33" s="30">
        <f aca="true" t="shared" si="10" ref="O33:O55">SUM(B33:N33)</f>
        <v>-537583.2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-6040.92</v>
      </c>
      <c r="C34" s="29">
        <f aca="true" t="shared" si="11" ref="C34:O34">SUM(C35:C45)</f>
        <v>-4577.77</v>
      </c>
      <c r="D34" s="29">
        <f t="shared" si="11"/>
        <v>-3969.33</v>
      </c>
      <c r="E34" s="29">
        <f t="shared" si="11"/>
        <v>-1202.39</v>
      </c>
      <c r="F34" s="29">
        <f t="shared" si="11"/>
        <v>-4070.74</v>
      </c>
      <c r="G34" s="29">
        <f t="shared" si="11"/>
        <v>-5896.05</v>
      </c>
      <c r="H34" s="29">
        <f t="shared" si="11"/>
        <v>-1014.06</v>
      </c>
      <c r="I34" s="29">
        <f t="shared" si="11"/>
        <v>-4563.28</v>
      </c>
      <c r="J34" s="29">
        <f t="shared" si="11"/>
        <v>-3969.33</v>
      </c>
      <c r="K34" s="29">
        <f t="shared" si="11"/>
        <v>-5157.23</v>
      </c>
      <c r="L34" s="29">
        <f t="shared" si="11"/>
        <v>-4766.1</v>
      </c>
      <c r="M34" s="29">
        <f t="shared" si="11"/>
        <v>-2680.02</v>
      </c>
      <c r="N34" s="29">
        <f t="shared" si="11"/>
        <v>-1405.2</v>
      </c>
      <c r="O34" s="29">
        <f t="shared" si="11"/>
        <v>-49312.42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-6040.92</v>
      </c>
      <c r="C43" s="31">
        <v>-4577.77</v>
      </c>
      <c r="D43" s="31">
        <v>-3969.33</v>
      </c>
      <c r="E43" s="31">
        <v>-1202.39</v>
      </c>
      <c r="F43" s="31">
        <v>-4070.74</v>
      </c>
      <c r="G43" s="31">
        <v>-5896.05</v>
      </c>
      <c r="H43" s="31">
        <v>-1014.06</v>
      </c>
      <c r="I43" s="31">
        <v>-4563.28</v>
      </c>
      <c r="J43" s="31">
        <v>-3969.33</v>
      </c>
      <c r="K43" s="31">
        <v>-5157.23</v>
      </c>
      <c r="L43" s="31">
        <v>-4766.1</v>
      </c>
      <c r="M43" s="31">
        <v>-2680.02</v>
      </c>
      <c r="N43" s="31">
        <v>-1405.2</v>
      </c>
      <c r="O43" s="31">
        <f>SUM(B43:N43)</f>
        <v>-49312.42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-100953.31</v>
      </c>
      <c r="C50" s="33">
        <v>-95513.28</v>
      </c>
      <c r="D50" s="33">
        <v>-69758.43</v>
      </c>
      <c r="E50" s="33">
        <v>-30517.09</v>
      </c>
      <c r="F50" s="33">
        <v>-88929.74</v>
      </c>
      <c r="G50" s="33">
        <v>-136634.17</v>
      </c>
      <c r="H50" s="33">
        <v>-25180.37</v>
      </c>
      <c r="I50" s="33">
        <v>-102422.3</v>
      </c>
      <c r="J50" s="33">
        <v>-78814.79</v>
      </c>
      <c r="K50" s="33">
        <v>-81668.97</v>
      </c>
      <c r="L50" s="33">
        <v>-75814.23</v>
      </c>
      <c r="M50" s="33">
        <v>-30678.71</v>
      </c>
      <c r="N50" s="33">
        <v>-13918.5</v>
      </c>
      <c r="O50" s="31">
        <f t="shared" si="10"/>
        <v>-930803.89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100953.31</v>
      </c>
      <c r="C51" s="33">
        <v>95513.28</v>
      </c>
      <c r="D51" s="33">
        <v>69758.43</v>
      </c>
      <c r="E51" s="33">
        <v>30517.09</v>
      </c>
      <c r="F51" s="33">
        <v>88929.74</v>
      </c>
      <c r="G51" s="33">
        <v>136634.17</v>
      </c>
      <c r="H51" s="33">
        <v>25180.37</v>
      </c>
      <c r="I51" s="33">
        <v>102422.3</v>
      </c>
      <c r="J51" s="33">
        <v>78814.79</v>
      </c>
      <c r="K51" s="33">
        <v>81668.97</v>
      </c>
      <c r="L51" s="33">
        <v>75814.23</v>
      </c>
      <c r="M51" s="33">
        <v>30678.71</v>
      </c>
      <c r="N51" s="33">
        <v>13918.5</v>
      </c>
      <c r="O51" s="31">
        <f t="shared" si="10"/>
        <v>930803.89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1408312.8900000004</v>
      </c>
      <c r="C53" s="34">
        <f aca="true" t="shared" si="13" ref="C53:N53">+C20+C31</f>
        <v>1026727.0700000003</v>
      </c>
      <c r="D53" s="34">
        <f t="shared" si="13"/>
        <v>910309.7600000001</v>
      </c>
      <c r="E53" s="34">
        <f t="shared" si="13"/>
        <v>279325.87</v>
      </c>
      <c r="F53" s="34">
        <f t="shared" si="13"/>
        <v>943379.9000000001</v>
      </c>
      <c r="G53" s="34">
        <f t="shared" si="13"/>
        <v>1364245.83</v>
      </c>
      <c r="H53" s="34">
        <f t="shared" si="13"/>
        <v>232637.24</v>
      </c>
      <c r="I53" s="34">
        <f t="shared" si="13"/>
        <v>1034508.3099999998</v>
      </c>
      <c r="J53" s="34">
        <f t="shared" si="13"/>
        <v>903303.0699999998</v>
      </c>
      <c r="K53" s="34">
        <f t="shared" si="13"/>
        <v>1204243.95</v>
      </c>
      <c r="L53" s="34">
        <f t="shared" si="13"/>
        <v>1121024.7400000002</v>
      </c>
      <c r="M53" s="34">
        <f t="shared" si="13"/>
        <v>626544.8300000001</v>
      </c>
      <c r="N53" s="34">
        <f t="shared" si="13"/>
        <v>316259.8</v>
      </c>
      <c r="O53" s="34">
        <f>SUM(B53:N53)</f>
        <v>11370823.260000002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1408312.8900000001</v>
      </c>
      <c r="C59" s="42">
        <f t="shared" si="14"/>
        <v>1026727.0800000001</v>
      </c>
      <c r="D59" s="42">
        <f t="shared" si="14"/>
        <v>910309.76</v>
      </c>
      <c r="E59" s="42">
        <f t="shared" si="14"/>
        <v>279325.87</v>
      </c>
      <c r="F59" s="42">
        <f t="shared" si="14"/>
        <v>943379.9</v>
      </c>
      <c r="G59" s="42">
        <f t="shared" si="14"/>
        <v>1364245.83</v>
      </c>
      <c r="H59" s="42">
        <f t="shared" si="14"/>
        <v>232637.24</v>
      </c>
      <c r="I59" s="42">
        <f t="shared" si="14"/>
        <v>1034508.31</v>
      </c>
      <c r="J59" s="42">
        <f t="shared" si="14"/>
        <v>903303.07</v>
      </c>
      <c r="K59" s="42">
        <f t="shared" si="14"/>
        <v>1204243.95</v>
      </c>
      <c r="L59" s="42">
        <f t="shared" si="14"/>
        <v>1121024.74</v>
      </c>
      <c r="M59" s="42">
        <f t="shared" si="14"/>
        <v>626544.83</v>
      </c>
      <c r="N59" s="42">
        <f t="shared" si="14"/>
        <v>316259.8</v>
      </c>
      <c r="O59" s="34">
        <f t="shared" si="14"/>
        <v>11370823.270000001</v>
      </c>
      <c r="Q59"/>
    </row>
    <row r="60" spans="1:18" ht="18.75" customHeight="1">
      <c r="A60" s="26" t="s">
        <v>54</v>
      </c>
      <c r="B60" s="42">
        <v>1158805.09</v>
      </c>
      <c r="C60" s="42">
        <v>745893.99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1904699.08</v>
      </c>
      <c r="P60"/>
      <c r="Q60"/>
      <c r="R60" s="41"/>
    </row>
    <row r="61" spans="1:16" ht="18.75" customHeight="1">
      <c r="A61" s="26" t="s">
        <v>55</v>
      </c>
      <c r="B61" s="42">
        <v>249507.8</v>
      </c>
      <c r="C61" s="42">
        <v>280833.09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530340.89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910309.76</v>
      </c>
      <c r="E62" s="43">
        <v>0</v>
      </c>
      <c r="F62" s="43">
        <v>0</v>
      </c>
      <c r="G62" s="43">
        <v>0</v>
      </c>
      <c r="H62" s="42">
        <v>232637.24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1142947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279325.87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279325.87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943379.9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943379.9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1364245.83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1364245.83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1034508.31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1034508.31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903303.07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903303.07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1204243.95</v>
      </c>
      <c r="L68" s="29">
        <v>1121024.74</v>
      </c>
      <c r="M68" s="43">
        <v>0</v>
      </c>
      <c r="N68" s="43">
        <v>0</v>
      </c>
      <c r="O68" s="34">
        <f t="shared" si="15"/>
        <v>2325268.69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626544.83</v>
      </c>
      <c r="N69" s="43">
        <v>0</v>
      </c>
      <c r="O69" s="34">
        <f t="shared" si="15"/>
        <v>626544.83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316259.8</v>
      </c>
      <c r="O70" s="46">
        <f t="shared" si="15"/>
        <v>316259.8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2023-01-17T12:14:43Z</dcterms:modified>
  <cp:category/>
  <cp:version/>
  <cp:contentType/>
  <cp:contentStatus/>
</cp:coreProperties>
</file>