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<sst xmlns="http://schemas.openxmlformats.org/spreadsheetml/2006/main" count="88" uniqueCount="85">
  <si>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</si>
  <si>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</si>
  <si>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</si>
  <si>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</si>
  <si>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</si>
  <si>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</si>
  <si>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</si>
  <si>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</si>
  <si>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</si>
  <si>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</si>
  <si>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</si>
  <si>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</si>
  <si>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</si>
  <si>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</si>
  <si>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</si>
  <si>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</si>
  <si>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</si>
  <si>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</si>
  <si>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</si>
  <si>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</si>
  <si>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</si>
  <si>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</si>
  <si>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</si>
  <si>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</si>
  <si>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</si>
  <si>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</si>
  <si>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</si>
  <si>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</si>
  <si>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</si>
  <si>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</si>
  <si>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</si>
  <si>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</si>
  <si>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</si>
  <si>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</si>
  <si>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</si>
  <si>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</si>
  <si>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</si>
  <si>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</si>
  <si>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</si>
  <si>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</si>
  <si>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</si>
  <si>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</si>
  <si>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</si>
  <si>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</si>
  <si>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</si>
  <si>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</si>
  <si>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</si>
  <si>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</si>
  <si>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</si>
  <si>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</si>
  <si>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</si>
  <si>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</si>
  <si>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</si>
  <si>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</si>
  <si>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</si>
  <si>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</si>
  <si>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</si>
  <si>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</si>
  <si>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</si>
  <si>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</si>
  <si>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</si>
  <si>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</si>
  <si>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</si>
  <si>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</si>
  <si>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</si>
  <si>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</si>
  <si>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</si>
  <si>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</si>
  <si>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</si>
  <si>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</si>
  <si>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</si>
  <si>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</si>
  <si>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</si>
  <si>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</si>
  <si>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</si>
  <si>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</si>
  <si>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</si>
  <si>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</si>
  <si>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</si>
  <si>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</si>
  <si>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</si>
  <si>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</si>
  <si>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</si>
  <si>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</si>
  <si>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06/12/22 - VENCIMENTO 13/12/22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</si>
</sst>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383321</v>
      </c>
      <c r="C7" s="9">
        <f t="shared" si="0"/>
        <v>267201</v>
      </c>
      <c r="D7" s="9">
        <f t="shared" si="0"/>
        <v>267415</v>
      </c>
      <c r="E7" s="9">
        <f t="shared" si="0"/>
        <v>66367</v>
      </c>
      <c r="F7" s="9">
        <f t="shared" si="0"/>
        <v>227544</v>
      </c>
      <c r="G7" s="9">
        <f t="shared" si="0"/>
        <v>359720</v>
      </c>
      <c r="H7" s="9">
        <f t="shared" si="0"/>
        <v>42098</v>
      </c>
      <c r="I7" s="9">
        <f t="shared" si="0"/>
        <v>273780</v>
      </c>
      <c r="J7" s="9">
        <f t="shared" si="0"/>
        <v>215325</v>
      </c>
      <c r="K7" s="9">
        <f t="shared" si="0"/>
        <v>346326</v>
      </c>
      <c r="L7" s="9">
        <f t="shared" si="0"/>
        <v>262181</v>
      </c>
      <c r="M7" s="9">
        <f t="shared" si="0"/>
        <v>128981</v>
      </c>
      <c r="N7" s="9">
        <f t="shared" si="0"/>
        <v>83902</v>
      </c>
      <c r="O7" s="9">
        <f t="shared" si="0"/>
        <v>2924161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13124</v>
      </c>
      <c r="C8" s="11">
        <f t="shared" si="1"/>
        <v>14025</v>
      </c>
      <c r="D8" s="11">
        <f t="shared" si="1"/>
        <v>10915</v>
      </c>
      <c r="E8" s="11">
        <f t="shared" si="1"/>
        <v>2486</v>
      </c>
      <c r="F8" s="11">
        <f t="shared" si="1"/>
        <v>8354</v>
      </c>
      <c r="G8" s="11">
        <f t="shared" si="1"/>
        <v>11785</v>
      </c>
      <c r="H8" s="11">
        <f t="shared" si="1"/>
        <v>2263</v>
      </c>
      <c r="I8" s="11">
        <f t="shared" si="1"/>
        <v>16334</v>
      </c>
      <c r="J8" s="11">
        <f t="shared" si="1"/>
        <v>10117</v>
      </c>
      <c r="K8" s="11">
        <f t="shared" si="1"/>
        <v>8680</v>
      </c>
      <c r="L8" s="11">
        <f t="shared" si="1"/>
        <v>7139</v>
      </c>
      <c r="M8" s="11">
        <f t="shared" si="1"/>
        <v>5453</v>
      </c>
      <c r="N8" s="11">
        <f t="shared" si="1"/>
        <v>4361</v>
      </c>
      <c r="O8" s="11">
        <f t="shared" si="1"/>
        <v>115036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13124</v>
      </c>
      <c r="C9" s="11">
        <v>14025</v>
      </c>
      <c r="D9" s="11">
        <v>10915</v>
      </c>
      <c r="E9" s="11">
        <v>2486</v>
      </c>
      <c r="F9" s="11">
        <v>8354</v>
      </c>
      <c r="G9" s="11">
        <v>11785</v>
      </c>
      <c r="H9" s="11">
        <v>2263</v>
      </c>
      <c r="I9" s="11">
        <v>16333</v>
      </c>
      <c r="J9" s="11">
        <v>10117</v>
      </c>
      <c r="K9" s="11">
        <v>8665</v>
      </c>
      <c r="L9" s="11">
        <v>7139</v>
      </c>
      <c r="M9" s="11">
        <v>5448</v>
      </c>
      <c r="N9" s="11">
        <v>4337</v>
      </c>
      <c r="O9" s="11">
        <f>SUM(B9:N9)</f>
        <v>114991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15</v>
      </c>
      <c r="L10" s="13">
        <v>0</v>
      </c>
      <c r="M10" s="13">
        <v>5</v>
      </c>
      <c r="N10" s="13">
        <v>24</v>
      </c>
      <c r="O10" s="11">
        <f>SUM(B10:N10)</f>
        <v>45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370197</v>
      </c>
      <c r="C11" s="13">
        <v>253176</v>
      </c>
      <c r="D11" s="13">
        <v>256500</v>
      </c>
      <c r="E11" s="13">
        <v>63881</v>
      </c>
      <c r="F11" s="13">
        <v>219190</v>
      </c>
      <c r="G11" s="13">
        <v>347935</v>
      </c>
      <c r="H11" s="13">
        <v>39835</v>
      </c>
      <c r="I11" s="13">
        <v>257446</v>
      </c>
      <c r="J11" s="13">
        <v>205208</v>
      </c>
      <c r="K11" s="13">
        <v>337646</v>
      </c>
      <c r="L11" s="13">
        <v>255042</v>
      </c>
      <c r="M11" s="13">
        <v>123528</v>
      </c>
      <c r="N11" s="13">
        <v>79541</v>
      </c>
      <c r="O11" s="11">
        <f>SUM(B11:N11)</f>
        <v>2809125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25906</v>
      </c>
      <c r="C12" s="13">
        <v>22346</v>
      </c>
      <c r="D12" s="13">
        <v>18790</v>
      </c>
      <c r="E12" s="13">
        <v>6413</v>
      </c>
      <c r="F12" s="13">
        <v>19316</v>
      </c>
      <c r="G12" s="13">
        <v>32533</v>
      </c>
      <c r="H12" s="13">
        <v>4104</v>
      </c>
      <c r="I12" s="13">
        <v>24273</v>
      </c>
      <c r="J12" s="13">
        <v>16737</v>
      </c>
      <c r="K12" s="13">
        <v>22267</v>
      </c>
      <c r="L12" s="13">
        <v>16715</v>
      </c>
      <c r="M12" s="13">
        <v>6092</v>
      </c>
      <c r="N12" s="13">
        <v>3355</v>
      </c>
      <c r="O12" s="11">
        <f>SUM(B12:N12)</f>
        <v>218847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344291</v>
      </c>
      <c r="C13" s="15">
        <f t="shared" si="2"/>
        <v>230830</v>
      </c>
      <c r="D13" s="15">
        <f t="shared" si="2"/>
        <v>237710</v>
      </c>
      <c r="E13" s="15">
        <f t="shared" si="2"/>
        <v>57468</v>
      </c>
      <c r="F13" s="15">
        <f t="shared" si="2"/>
        <v>199874</v>
      </c>
      <c r="G13" s="15">
        <f t="shared" si="2"/>
        <v>315402</v>
      </c>
      <c r="H13" s="15">
        <f t="shared" si="2"/>
        <v>35731</v>
      </c>
      <c r="I13" s="15">
        <f t="shared" si="2"/>
        <v>233173</v>
      </c>
      <c r="J13" s="15">
        <f t="shared" si="2"/>
        <v>188471</v>
      </c>
      <c r="K13" s="15">
        <f t="shared" si="2"/>
        <v>315379</v>
      </c>
      <c r="L13" s="15">
        <f t="shared" si="2"/>
        <v>238327</v>
      </c>
      <c r="M13" s="15">
        <f t="shared" si="2"/>
        <v>117436</v>
      </c>
      <c r="N13" s="15">
        <f t="shared" si="2"/>
        <v>76186</v>
      </c>
      <c r="O13" s="11">
        <f>SUM(B13:N13)</f>
        <v>2590278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1.185093200552366</v>
      </c>
      <c r="C18" s="19">
        <v>1.245809655293978</v>
      </c>
      <c r="D18" s="19">
        <v>1.251371492058624</v>
      </c>
      <c r="E18" s="19">
        <v>0.87658105065419</v>
      </c>
      <c r="F18" s="19">
        <v>1.309398788464931</v>
      </c>
      <c r="G18" s="19">
        <v>1.431430371840007</v>
      </c>
      <c r="H18" s="19">
        <v>1.599796176637821</v>
      </c>
      <c r="I18" s="19">
        <v>1.228354659184788</v>
      </c>
      <c r="J18" s="19">
        <v>1.342073058533138</v>
      </c>
      <c r="K18" s="19">
        <v>1.127447343067786</v>
      </c>
      <c r="L18" s="19">
        <v>1.210724052332023</v>
      </c>
      <c r="M18" s="19">
        <v>1.227913989230438</v>
      </c>
      <c r="N18" s="19">
        <v>1.082327695954785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1467295.29</v>
      </c>
      <c r="C20" s="24">
        <f t="shared" si="3"/>
        <v>1085740.3600000003</v>
      </c>
      <c r="D20" s="24">
        <f t="shared" si="3"/>
        <v>952309.2200000002</v>
      </c>
      <c r="E20" s="24">
        <f t="shared" si="3"/>
        <v>288127.86999999994</v>
      </c>
      <c r="F20" s="24">
        <f t="shared" si="3"/>
        <v>974319.6000000001</v>
      </c>
      <c r="G20" s="24">
        <f t="shared" si="3"/>
        <v>1408657.17</v>
      </c>
      <c r="H20" s="24">
        <f t="shared" si="3"/>
        <v>244285.24</v>
      </c>
      <c r="I20" s="24">
        <f t="shared" si="3"/>
        <v>1102355.46</v>
      </c>
      <c r="J20" s="24">
        <f t="shared" si="3"/>
        <v>939119.1399999999</v>
      </c>
      <c r="K20" s="24">
        <f t="shared" si="3"/>
        <v>1220367.52</v>
      </c>
      <c r="L20" s="24">
        <f t="shared" si="3"/>
        <v>1136381.5499999998</v>
      </c>
      <c r="M20" s="24">
        <f t="shared" si="3"/>
        <v>654798.2300000001</v>
      </c>
      <c r="N20" s="24">
        <f t="shared" si="3"/>
        <v>335287.18</v>
      </c>
      <c r="O20" s="24">
        <f>O21+O22+O23+O24+O25+O26+O27+O28+O29</f>
        <v>11809043.83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1125583.78</v>
      </c>
      <c r="C21" s="28">
        <f t="shared" si="4"/>
        <v>810554.23</v>
      </c>
      <c r="D21" s="28">
        <f t="shared" si="4"/>
        <v>711430.87</v>
      </c>
      <c r="E21" s="28">
        <f t="shared" si="4"/>
        <v>301631.38</v>
      </c>
      <c r="F21" s="28">
        <f t="shared" si="4"/>
        <v>701654.68</v>
      </c>
      <c r="G21" s="28">
        <f t="shared" si="4"/>
        <v>912681.58</v>
      </c>
      <c r="H21" s="28">
        <f t="shared" si="4"/>
        <v>143406.84</v>
      </c>
      <c r="I21" s="28">
        <f t="shared" si="4"/>
        <v>824652.74</v>
      </c>
      <c r="J21" s="28">
        <f t="shared" si="4"/>
        <v>652348.62</v>
      </c>
      <c r="K21" s="28">
        <f t="shared" si="4"/>
        <v>991773.77</v>
      </c>
      <c r="L21" s="28">
        <f t="shared" si="4"/>
        <v>854893.59</v>
      </c>
      <c r="M21" s="28">
        <f t="shared" si="4"/>
        <v>485303.91</v>
      </c>
      <c r="N21" s="28">
        <f t="shared" si="4"/>
        <v>285157.73</v>
      </c>
      <c r="O21" s="28">
        <f aca="true" t="shared" si="5" ref="O21:O29">SUM(B21:N21)</f>
        <v>8801073.72</v>
      </c>
    </row>
    <row r="22" spans="1:23" ht="18.75" customHeight="1">
      <c r="A22" s="26" t="s">
        <v>33</v>
      </c>
      <c r="B22" s="28">
        <f>IF(B18&lt;&gt;0,ROUND((B18-1)*B21,2),0)</f>
        <v>208337.9</v>
      </c>
      <c r="C22" s="28">
        <f aca="true" t="shared" si="6" ref="C22:N22">IF(C18&lt;&gt;0,ROUND((C18-1)*C21,2),0)</f>
        <v>199242.06</v>
      </c>
      <c r="D22" s="28">
        <f t="shared" si="6"/>
        <v>178833.44</v>
      </c>
      <c r="E22" s="28">
        <f t="shared" si="6"/>
        <v>-37227.03</v>
      </c>
      <c r="F22" s="28">
        <f t="shared" si="6"/>
        <v>217091.11</v>
      </c>
      <c r="G22" s="28">
        <f t="shared" si="6"/>
        <v>393758.55</v>
      </c>
      <c r="H22" s="28">
        <f t="shared" si="6"/>
        <v>86014.87</v>
      </c>
      <c r="I22" s="28">
        <f t="shared" si="6"/>
        <v>188313.3</v>
      </c>
      <c r="J22" s="28">
        <f t="shared" si="6"/>
        <v>223150.89</v>
      </c>
      <c r="K22" s="28">
        <f t="shared" si="6"/>
        <v>126398.93</v>
      </c>
      <c r="L22" s="28">
        <f t="shared" si="6"/>
        <v>180146.64</v>
      </c>
      <c r="M22" s="28">
        <f t="shared" si="6"/>
        <v>110607.55</v>
      </c>
      <c r="N22" s="28">
        <f t="shared" si="6"/>
        <v>23476.38</v>
      </c>
      <c r="O22" s="28">
        <f t="shared" si="5"/>
        <v>2098144.59</v>
      </c>
      <c r="W22" s="51"/>
    </row>
    <row r="23" spans="1:15" ht="18.75" customHeight="1">
      <c r="A23" s="26" t="s">
        <v>34</v>
      </c>
      <c r="B23" s="28">
        <v>67798.53</v>
      </c>
      <c r="C23" s="28">
        <v>46865.22</v>
      </c>
      <c r="D23" s="28">
        <v>31719.61</v>
      </c>
      <c r="E23" s="28">
        <v>12593.44</v>
      </c>
      <c r="F23" s="28">
        <v>35046.92</v>
      </c>
      <c r="G23" s="28">
        <v>56512.94</v>
      </c>
      <c r="H23" s="28">
        <v>6409.82</v>
      </c>
      <c r="I23" s="28">
        <v>44119.53</v>
      </c>
      <c r="J23" s="28">
        <v>39635.82</v>
      </c>
      <c r="K23" s="28">
        <v>57434.29</v>
      </c>
      <c r="L23" s="28">
        <v>56956.81</v>
      </c>
      <c r="M23" s="28">
        <v>27220.8</v>
      </c>
      <c r="N23" s="28">
        <v>15888.89</v>
      </c>
      <c r="O23" s="28">
        <f t="shared" si="5"/>
        <v>498202.62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1729.43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25941.45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-4111.98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-22070.440000000002</v>
      </c>
    </row>
    <row r="26" spans="1:26" ht="18.75" customHeight="1">
      <c r="A26" s="26" t="s">
        <v>68</v>
      </c>
      <c r="B26" s="28">
        <v>1094.19</v>
      </c>
      <c r="C26" s="28">
        <v>825.85</v>
      </c>
      <c r="D26" s="28">
        <v>716.43</v>
      </c>
      <c r="E26" s="28">
        <v>216.23</v>
      </c>
      <c r="F26" s="28">
        <v>734.67</v>
      </c>
      <c r="G26" s="28">
        <v>1060.32</v>
      </c>
      <c r="H26" s="28">
        <v>182.36</v>
      </c>
      <c r="I26" s="28">
        <v>823.25</v>
      </c>
      <c r="J26" s="28">
        <v>708.62</v>
      </c>
      <c r="K26" s="28">
        <v>917.03</v>
      </c>
      <c r="L26" s="28">
        <v>851.9</v>
      </c>
      <c r="M26" s="28">
        <v>487.17</v>
      </c>
      <c r="N26" s="28">
        <v>252.72</v>
      </c>
      <c r="O26" s="28">
        <f t="shared" si="5"/>
        <v>8870.739999999998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710.8</v>
      </c>
      <c r="D27" s="28">
        <v>623.4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622.1</v>
      </c>
      <c r="K27" s="28">
        <v>812.55</v>
      </c>
      <c r="L27" s="28">
        <v>721.22</v>
      </c>
      <c r="M27" s="28">
        <v>408.2</v>
      </c>
      <c r="N27" s="28">
        <v>213.89</v>
      </c>
      <c r="O27" s="28">
        <f t="shared" si="5"/>
        <v>7547.4000000000015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59622.05</v>
      </c>
      <c r="C29" s="28">
        <v>23751.77</v>
      </c>
      <c r="D29" s="28">
        <v>31077.21</v>
      </c>
      <c r="E29" s="28">
        <v>8905.18</v>
      </c>
      <c r="F29" s="28">
        <v>27185.6</v>
      </c>
      <c r="G29" s="28">
        <v>41675.02</v>
      </c>
      <c r="H29" s="28">
        <v>8416.59</v>
      </c>
      <c r="I29" s="28">
        <v>41749.33</v>
      </c>
      <c r="J29" s="28">
        <v>26440.1</v>
      </c>
      <c r="K29" s="28">
        <v>40927.97</v>
      </c>
      <c r="L29" s="28">
        <v>40745.52</v>
      </c>
      <c r="M29" s="28">
        <v>28850.74</v>
      </c>
      <c r="N29" s="28">
        <v>8468.36</v>
      </c>
      <c r="O29" s="28">
        <f t="shared" si="5"/>
        <v>387815.43999999994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-63829.979999999996</v>
      </c>
      <c r="C31" s="28">
        <f aca="true" t="shared" si="7" ref="C31:O31">+C32+C34+C47+C48+C49+C54-C55</f>
        <v>-66302.26</v>
      </c>
      <c r="D31" s="28">
        <f t="shared" si="7"/>
        <v>-52009.82</v>
      </c>
      <c r="E31" s="28">
        <f t="shared" si="7"/>
        <v>-12140.789999999999</v>
      </c>
      <c r="F31" s="28">
        <f t="shared" si="7"/>
        <v>-40842.82</v>
      </c>
      <c r="G31" s="28">
        <f t="shared" si="7"/>
        <v>-57750.05</v>
      </c>
      <c r="H31" s="28">
        <f t="shared" si="7"/>
        <v>-10971.26</v>
      </c>
      <c r="I31" s="28">
        <f t="shared" si="7"/>
        <v>-76442.97</v>
      </c>
      <c r="J31" s="28">
        <f t="shared" si="7"/>
        <v>-48455.16</v>
      </c>
      <c r="K31" s="28">
        <f t="shared" si="7"/>
        <v>-43225.29</v>
      </c>
      <c r="L31" s="28">
        <f t="shared" si="7"/>
        <v>-36148.72</v>
      </c>
      <c r="M31" s="28">
        <f t="shared" si="7"/>
        <v>-26680.2</v>
      </c>
      <c r="N31" s="28">
        <f t="shared" si="7"/>
        <v>-20487.989999999998</v>
      </c>
      <c r="O31" s="28">
        <f t="shared" si="7"/>
        <v>-555287.3099999999</v>
      </c>
    </row>
    <row r="32" spans="1:15" ht="18.75" customHeight="1">
      <c r="A32" s="26" t="s">
        <v>38</v>
      </c>
      <c r="B32" s="29">
        <f>+B33</f>
        <v>-57745.6</v>
      </c>
      <c r="C32" s="29">
        <f>+C33</f>
        <v>-61710</v>
      </c>
      <c r="D32" s="29">
        <f aca="true" t="shared" si="8" ref="D32:O32">+D33</f>
        <v>-48026</v>
      </c>
      <c r="E32" s="29">
        <f t="shared" si="8"/>
        <v>-10938.4</v>
      </c>
      <c r="F32" s="29">
        <f t="shared" si="8"/>
        <v>-36757.6</v>
      </c>
      <c r="G32" s="29">
        <f t="shared" si="8"/>
        <v>-51854</v>
      </c>
      <c r="H32" s="29">
        <f t="shared" si="8"/>
        <v>-9957.2</v>
      </c>
      <c r="I32" s="29">
        <f t="shared" si="8"/>
        <v>-71865.2</v>
      </c>
      <c r="J32" s="29">
        <f t="shared" si="8"/>
        <v>-44514.8</v>
      </c>
      <c r="K32" s="29">
        <f t="shared" si="8"/>
        <v>-38126</v>
      </c>
      <c r="L32" s="29">
        <f t="shared" si="8"/>
        <v>-31411.6</v>
      </c>
      <c r="M32" s="29">
        <f t="shared" si="8"/>
        <v>-23971.2</v>
      </c>
      <c r="N32" s="29">
        <f t="shared" si="8"/>
        <v>-19082.8</v>
      </c>
      <c r="O32" s="29">
        <f t="shared" si="8"/>
        <v>-505960.39999999997</v>
      </c>
    </row>
    <row r="33" spans="1:26" ht="18.75" customHeight="1">
      <c r="A33" s="27" t="s">
        <v>39</v>
      </c>
      <c r="B33" s="16">
        <f>ROUND((-B9)*$G$3,2)</f>
        <v>-57745.6</v>
      </c>
      <c r="C33" s="16">
        <f aca="true" t="shared" si="9" ref="C33:N33">ROUND((-C9)*$G$3,2)</f>
        <v>-61710</v>
      </c>
      <c r="D33" s="16">
        <f t="shared" si="9"/>
        <v>-48026</v>
      </c>
      <c r="E33" s="16">
        <f t="shared" si="9"/>
        <v>-10938.4</v>
      </c>
      <c r="F33" s="16">
        <f t="shared" si="9"/>
        <v>-36757.6</v>
      </c>
      <c r="G33" s="16">
        <f t="shared" si="9"/>
        <v>-51854</v>
      </c>
      <c r="H33" s="16">
        <f t="shared" si="9"/>
        <v>-9957.2</v>
      </c>
      <c r="I33" s="16">
        <f t="shared" si="9"/>
        <v>-71865.2</v>
      </c>
      <c r="J33" s="16">
        <f t="shared" si="9"/>
        <v>-44514.8</v>
      </c>
      <c r="K33" s="16">
        <f t="shared" si="9"/>
        <v>-38126</v>
      </c>
      <c r="L33" s="16">
        <f t="shared" si="9"/>
        <v>-31411.6</v>
      </c>
      <c r="M33" s="16">
        <f t="shared" si="9"/>
        <v>-23971.2</v>
      </c>
      <c r="N33" s="16">
        <f t="shared" si="9"/>
        <v>-19082.8</v>
      </c>
      <c r="O33" s="30">
        <f aca="true" t="shared" si="10" ref="O33:O55">SUM(B33:N33)</f>
        <v>-505960.39999999997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-6084.38</v>
      </c>
      <c r="C34" s="29">
        <f aca="true" t="shared" si="11" ref="C34:O34">SUM(C35:C45)</f>
        <v>-4592.26</v>
      </c>
      <c r="D34" s="29">
        <f t="shared" si="11"/>
        <v>-3983.82</v>
      </c>
      <c r="E34" s="29">
        <f t="shared" si="11"/>
        <v>-1202.39</v>
      </c>
      <c r="F34" s="29">
        <f t="shared" si="11"/>
        <v>-4085.22</v>
      </c>
      <c r="G34" s="29">
        <f t="shared" si="11"/>
        <v>-5896.05</v>
      </c>
      <c r="H34" s="29">
        <f t="shared" si="11"/>
        <v>-1014.06</v>
      </c>
      <c r="I34" s="29">
        <f t="shared" si="11"/>
        <v>-4577.77</v>
      </c>
      <c r="J34" s="29">
        <f t="shared" si="11"/>
        <v>-3940.36</v>
      </c>
      <c r="K34" s="29">
        <f t="shared" si="11"/>
        <v>-5099.29</v>
      </c>
      <c r="L34" s="29">
        <f t="shared" si="11"/>
        <v>-4737.12</v>
      </c>
      <c r="M34" s="29">
        <f t="shared" si="11"/>
        <v>-2709</v>
      </c>
      <c r="N34" s="29">
        <f t="shared" si="11"/>
        <v>-1405.19</v>
      </c>
      <c r="O34" s="29">
        <f t="shared" si="11"/>
        <v>-49326.91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-6084.38</v>
      </c>
      <c r="C43" s="31">
        <v>-4592.26</v>
      </c>
      <c r="D43" s="31">
        <v>-3983.82</v>
      </c>
      <c r="E43" s="31">
        <v>-1202.39</v>
      </c>
      <c r="F43" s="31">
        <v>-4085.22</v>
      </c>
      <c r="G43" s="31">
        <v>-5896.05</v>
      </c>
      <c r="H43" s="31">
        <v>-1014.06</v>
      </c>
      <c r="I43" s="31">
        <v>-4577.77</v>
      </c>
      <c r="J43" s="31">
        <v>-3940.36</v>
      </c>
      <c r="K43" s="31">
        <v>-5099.29</v>
      </c>
      <c r="L43" s="31">
        <v>-4737.12</v>
      </c>
      <c r="M43" s="31">
        <v>-2709</v>
      </c>
      <c r="N43" s="31">
        <v>-1405.19</v>
      </c>
      <c r="O43" s="31">
        <f>SUM(B43:N43)</f>
        <v>-49326.91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-95134.6</v>
      </c>
      <c r="C50" s="33">
        <v>-88814.18</v>
      </c>
      <c r="D50" s="33">
        <v>-64731.55</v>
      </c>
      <c r="E50" s="33">
        <v>-26981.41</v>
      </c>
      <c r="F50" s="33">
        <v>-80400.92</v>
      </c>
      <c r="G50" s="33">
        <v>-123628.65</v>
      </c>
      <c r="H50" s="33">
        <v>-22993.89</v>
      </c>
      <c r="I50" s="33">
        <v>-94031.17</v>
      </c>
      <c r="J50" s="33">
        <v>-70941.45</v>
      </c>
      <c r="K50" s="33">
        <v>-75832.5</v>
      </c>
      <c r="L50" s="33">
        <v>-69850.31</v>
      </c>
      <c r="M50" s="33">
        <v>-29564.48</v>
      </c>
      <c r="N50" s="33">
        <v>-13068.4</v>
      </c>
      <c r="O50" s="31">
        <f t="shared" si="10"/>
        <v>-855973.5099999999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95134.6</v>
      </c>
      <c r="C51" s="33">
        <v>88814.18</v>
      </c>
      <c r="D51" s="33">
        <v>64731.55</v>
      </c>
      <c r="E51" s="33">
        <v>26981.41</v>
      </c>
      <c r="F51" s="33">
        <v>80400.92</v>
      </c>
      <c r="G51" s="33">
        <v>123628.65</v>
      </c>
      <c r="H51" s="33">
        <v>22993.89</v>
      </c>
      <c r="I51" s="33">
        <v>94031.17</v>
      </c>
      <c r="J51" s="33">
        <v>70941.45</v>
      </c>
      <c r="K51" s="33">
        <v>75832.5</v>
      </c>
      <c r="L51" s="33">
        <v>69850.31</v>
      </c>
      <c r="M51" s="33">
        <v>29564.48</v>
      </c>
      <c r="N51" s="33">
        <v>13068.4</v>
      </c>
      <c r="O51" s="31">
        <f t="shared" si="10"/>
        <v>855973.5099999999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1403465.31</v>
      </c>
      <c r="C53" s="34">
        <f aca="true" t="shared" si="13" ref="C53:N53">+C20+C31</f>
        <v>1019438.1000000003</v>
      </c>
      <c r="D53" s="34">
        <f t="shared" si="13"/>
        <v>900299.4000000003</v>
      </c>
      <c r="E53" s="34">
        <f t="shared" si="13"/>
        <v>275987.07999999996</v>
      </c>
      <c r="F53" s="34">
        <f t="shared" si="13"/>
        <v>933476.7800000001</v>
      </c>
      <c r="G53" s="34">
        <f t="shared" si="13"/>
        <v>1350907.1199999999</v>
      </c>
      <c r="H53" s="34">
        <f t="shared" si="13"/>
        <v>233313.97999999998</v>
      </c>
      <c r="I53" s="34">
        <f t="shared" si="13"/>
        <v>1025912.49</v>
      </c>
      <c r="J53" s="34">
        <f t="shared" si="13"/>
        <v>890663.9799999999</v>
      </c>
      <c r="K53" s="34">
        <f t="shared" si="13"/>
        <v>1177142.23</v>
      </c>
      <c r="L53" s="34">
        <f t="shared" si="13"/>
        <v>1100232.8299999998</v>
      </c>
      <c r="M53" s="34">
        <f t="shared" si="13"/>
        <v>628118.0300000001</v>
      </c>
      <c r="N53" s="34">
        <f t="shared" si="13"/>
        <v>314799.19</v>
      </c>
      <c r="O53" s="34">
        <f>SUM(B53:N53)</f>
        <v>11253756.52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 s="41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1403465.32</v>
      </c>
      <c r="C59" s="42">
        <f t="shared" si="14"/>
        <v>1019438.1000000001</v>
      </c>
      <c r="D59" s="42">
        <f t="shared" si="14"/>
        <v>900299.39</v>
      </c>
      <c r="E59" s="42">
        <f t="shared" si="14"/>
        <v>275987.08</v>
      </c>
      <c r="F59" s="42">
        <f t="shared" si="14"/>
        <v>933476.78</v>
      </c>
      <c r="G59" s="42">
        <f t="shared" si="14"/>
        <v>1350907.13</v>
      </c>
      <c r="H59" s="42">
        <f t="shared" si="14"/>
        <v>233313.98</v>
      </c>
      <c r="I59" s="42">
        <f t="shared" si="14"/>
        <v>1025912.48</v>
      </c>
      <c r="J59" s="42">
        <f t="shared" si="14"/>
        <v>890663.98</v>
      </c>
      <c r="K59" s="42">
        <f t="shared" si="14"/>
        <v>1177142.23</v>
      </c>
      <c r="L59" s="42">
        <f t="shared" si="14"/>
        <v>1100232.83</v>
      </c>
      <c r="M59" s="42">
        <f t="shared" si="14"/>
        <v>628118.03</v>
      </c>
      <c r="N59" s="42">
        <f t="shared" si="14"/>
        <v>314799.19</v>
      </c>
      <c r="O59" s="34">
        <f t="shared" si="14"/>
        <v>11253756.52</v>
      </c>
      <c r="Q59"/>
    </row>
    <row r="60" spans="1:18" ht="18.75" customHeight="1">
      <c r="A60" s="26" t="s">
        <v>54</v>
      </c>
      <c r="B60" s="42">
        <v>1154854.32</v>
      </c>
      <c r="C60" s="42">
        <v>740645.93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1895500.25</v>
      </c>
      <c r="P60"/>
      <c r="Q60"/>
      <c r="R60" s="41"/>
    </row>
    <row r="61" spans="1:16" ht="18.75" customHeight="1">
      <c r="A61" s="26" t="s">
        <v>55</v>
      </c>
      <c r="B61" s="42">
        <v>248611</v>
      </c>
      <c r="C61" s="42">
        <v>278792.17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527403.1699999999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900299.39</v>
      </c>
      <c r="E62" s="43">
        <v>0</v>
      </c>
      <c r="F62" s="43">
        <v>0</v>
      </c>
      <c r="G62" s="43">
        <v>0</v>
      </c>
      <c r="H62" s="42">
        <v>233313.98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1133613.37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275987.08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275987.08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933476.78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933476.78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1350907.13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1350907.13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1025912.48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1025912.48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890663.98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890663.98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1177142.23</v>
      </c>
      <c r="L68" s="29">
        <v>1100232.83</v>
      </c>
      <c r="M68" s="43">
        <v>0</v>
      </c>
      <c r="N68" s="43">
        <v>0</v>
      </c>
      <c r="O68" s="34">
        <f t="shared" si="15"/>
        <v>2277375.06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628118.03</v>
      </c>
      <c r="N69" s="43">
        <v>0</v>
      </c>
      <c r="O69" s="34">
        <f t="shared" si="15"/>
        <v>628118.03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314799.19</v>
      </c>
      <c r="O70" s="46">
        <f t="shared" si="15"/>
        <v>314799.19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2023-01-17T12:09:51Z</dcterms:modified>
  <cp:category/>
  <cp:version/>
  <cp:contentType/>
  <cp:contentStatus/>
</cp:coreProperties>
</file>