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<sst xmlns="http://schemas.openxmlformats.org/spreadsheetml/2006/main" count="88" uniqueCount="85">
  <si>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</si>
  <si>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</si>
  <si>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</si>
  <si>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</si>
  <si>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</si>
  <si>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</si>
  <si>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</si>
  <si>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</si>
  <si>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</si>
  <si>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</si>
  <si>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</si>
  <si>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</si>
  <si>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</si>
  <si>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</si>
  <si>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</si>
  <si>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</si>
  <si>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</si>
  <si>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</si>
  <si>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</si>
  <si>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</si>
  <si>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</si>
  <si>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</si>
  <si>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</si>
  <si>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</si>
  <si>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</si>
  <si>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</si>
  <si>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</si>
  <si>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</si>
  <si>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</si>
  <si>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</si>
  <si>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</si>
  <si>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</si>
  <si>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</si>
  <si>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</si>
  <si>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</si>
  <si>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</si>
  <si>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</si>
  <si>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</si>
  <si>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</si>
  <si>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</si>
  <si>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</si>
  <si>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</si>
  <si>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</si>
  <si>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</si>
  <si>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</si>
  <si>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</si>
  <si>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</si>
  <si>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</si>
  <si>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</si>
  <si>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</si>
  <si>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</si>
  <si>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</si>
  <si>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</si>
  <si>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</si>
  <si>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</si>
  <si>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</si>
  <si>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</si>
  <si>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</si>
  <si>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</si>
  <si>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</si>
  <si>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</si>
  <si>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</si>
  <si>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</si>
  <si>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</si>
  <si>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</si>
  <si>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</si>
  <si>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</si>
  <si>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</si>
  <si>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</si>
  <si>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</si>
  <si>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</si>
  <si>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</si>
  <si>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</si>
  <si>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</si>
  <si>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</si>
  <si>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</si>
  <si>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</si>
  <si>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</si>
  <si>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</si>
  <si>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</si>
  <si>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</si>
  <si>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</si>
  <si>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</si>
  <si>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</si>
  <si>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05/12/22 - VENCIMENTO 12/12/22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</si>
</sst>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331344</v>
      </c>
      <c r="C7" s="9">
        <f t="shared" si="0"/>
        <v>233196</v>
      </c>
      <c r="D7" s="9">
        <f t="shared" si="0"/>
        <v>239050</v>
      </c>
      <c r="E7" s="9">
        <f t="shared" si="0"/>
        <v>60395</v>
      </c>
      <c r="F7" s="9">
        <f t="shared" si="0"/>
        <v>192037</v>
      </c>
      <c r="G7" s="9">
        <f t="shared" si="0"/>
        <v>320305</v>
      </c>
      <c r="H7" s="9">
        <f t="shared" si="0"/>
        <v>36056</v>
      </c>
      <c r="I7" s="9">
        <f t="shared" si="0"/>
        <v>138378</v>
      </c>
      <c r="J7" s="9">
        <f t="shared" si="0"/>
        <v>197581</v>
      </c>
      <c r="K7" s="9">
        <f t="shared" si="0"/>
        <v>302966</v>
      </c>
      <c r="L7" s="9">
        <f t="shared" si="0"/>
        <v>238300</v>
      </c>
      <c r="M7" s="9">
        <f t="shared" si="0"/>
        <v>116226</v>
      </c>
      <c r="N7" s="9">
        <f t="shared" si="0"/>
        <v>75337</v>
      </c>
      <c r="O7" s="9">
        <f t="shared" si="0"/>
        <v>2481171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11423</v>
      </c>
      <c r="C8" s="11">
        <f t="shared" si="1"/>
        <v>12473</v>
      </c>
      <c r="D8" s="11">
        <f t="shared" si="1"/>
        <v>10187</v>
      </c>
      <c r="E8" s="11">
        <f t="shared" si="1"/>
        <v>2200</v>
      </c>
      <c r="F8" s="11">
        <f t="shared" si="1"/>
        <v>7149</v>
      </c>
      <c r="G8" s="11">
        <f t="shared" si="1"/>
        <v>10584</v>
      </c>
      <c r="H8" s="11">
        <f t="shared" si="1"/>
        <v>1975</v>
      </c>
      <c r="I8" s="11">
        <f t="shared" si="1"/>
        <v>7944</v>
      </c>
      <c r="J8" s="11">
        <f t="shared" si="1"/>
        <v>9520</v>
      </c>
      <c r="K8" s="11">
        <f t="shared" si="1"/>
        <v>7594</v>
      </c>
      <c r="L8" s="11">
        <f t="shared" si="1"/>
        <v>6453</v>
      </c>
      <c r="M8" s="11">
        <f t="shared" si="1"/>
        <v>4942</v>
      </c>
      <c r="N8" s="11">
        <f t="shared" si="1"/>
        <v>3979</v>
      </c>
      <c r="O8" s="11">
        <f t="shared" si="1"/>
        <v>96423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11423</v>
      </c>
      <c r="C9" s="11">
        <v>12473</v>
      </c>
      <c r="D9" s="11">
        <v>10187</v>
      </c>
      <c r="E9" s="11">
        <v>2200</v>
      </c>
      <c r="F9" s="11">
        <v>7149</v>
      </c>
      <c r="G9" s="11">
        <v>10584</v>
      </c>
      <c r="H9" s="11">
        <v>1975</v>
      </c>
      <c r="I9" s="11">
        <v>7942</v>
      </c>
      <c r="J9" s="11">
        <v>9520</v>
      </c>
      <c r="K9" s="11">
        <v>7581</v>
      </c>
      <c r="L9" s="11">
        <v>6453</v>
      </c>
      <c r="M9" s="11">
        <v>4940</v>
      </c>
      <c r="N9" s="11">
        <v>3973</v>
      </c>
      <c r="O9" s="11">
        <f>SUM(B9:N9)</f>
        <v>96400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13</v>
      </c>
      <c r="L10" s="13">
        <v>0</v>
      </c>
      <c r="M10" s="13">
        <v>2</v>
      </c>
      <c r="N10" s="13">
        <v>6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319921</v>
      </c>
      <c r="C11" s="13">
        <v>220723</v>
      </c>
      <c r="D11" s="13">
        <v>228863</v>
      </c>
      <c r="E11" s="13">
        <v>58195</v>
      </c>
      <c r="F11" s="13">
        <v>184888</v>
      </c>
      <c r="G11" s="13">
        <v>309721</v>
      </c>
      <c r="H11" s="13">
        <v>34081</v>
      </c>
      <c r="I11" s="13">
        <v>130434</v>
      </c>
      <c r="J11" s="13">
        <v>188061</v>
      </c>
      <c r="K11" s="13">
        <v>295372</v>
      </c>
      <c r="L11" s="13">
        <v>231847</v>
      </c>
      <c r="M11" s="13">
        <v>111284</v>
      </c>
      <c r="N11" s="13">
        <v>71358</v>
      </c>
      <c r="O11" s="11">
        <f>SUM(B11:N11)</f>
        <v>2384748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21935</v>
      </c>
      <c r="C12" s="13">
        <v>19094</v>
      </c>
      <c r="D12" s="13">
        <v>17039</v>
      </c>
      <c r="E12" s="13">
        <v>5896</v>
      </c>
      <c r="F12" s="13">
        <v>16478</v>
      </c>
      <c r="G12" s="13">
        <v>27817</v>
      </c>
      <c r="H12" s="13">
        <v>3368</v>
      </c>
      <c r="I12" s="13">
        <v>12345</v>
      </c>
      <c r="J12" s="13">
        <v>15275</v>
      </c>
      <c r="K12" s="13">
        <v>19920</v>
      </c>
      <c r="L12" s="13">
        <v>15514</v>
      </c>
      <c r="M12" s="13">
        <v>5319</v>
      </c>
      <c r="N12" s="13">
        <v>3000</v>
      </c>
      <c r="O12" s="11">
        <f>SUM(B12:N12)</f>
        <v>183000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297986</v>
      </c>
      <c r="C13" s="15">
        <f t="shared" si="2"/>
        <v>201629</v>
      </c>
      <c r="D13" s="15">
        <f t="shared" si="2"/>
        <v>211824</v>
      </c>
      <c r="E13" s="15">
        <f t="shared" si="2"/>
        <v>52299</v>
      </c>
      <c r="F13" s="15">
        <f t="shared" si="2"/>
        <v>168410</v>
      </c>
      <c r="G13" s="15">
        <f t="shared" si="2"/>
        <v>281904</v>
      </c>
      <c r="H13" s="15">
        <f t="shared" si="2"/>
        <v>30713</v>
      </c>
      <c r="I13" s="15">
        <f t="shared" si="2"/>
        <v>118089</v>
      </c>
      <c r="J13" s="15">
        <f t="shared" si="2"/>
        <v>172786</v>
      </c>
      <c r="K13" s="15">
        <f t="shared" si="2"/>
        <v>275452</v>
      </c>
      <c r="L13" s="15">
        <f t="shared" si="2"/>
        <v>216333</v>
      </c>
      <c r="M13" s="15">
        <f t="shared" si="2"/>
        <v>105965</v>
      </c>
      <c r="N13" s="15">
        <f t="shared" si="2"/>
        <v>68358</v>
      </c>
      <c r="O13" s="11">
        <f>SUM(B13:N13)</f>
        <v>2201748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1.325558324483432</v>
      </c>
      <c r="C18" s="19">
        <v>1.393703517796104</v>
      </c>
      <c r="D18" s="19">
        <v>1.348493587505675</v>
      </c>
      <c r="E18" s="19">
        <v>0.938704329465853</v>
      </c>
      <c r="F18" s="19">
        <v>1.483339964624172</v>
      </c>
      <c r="G18" s="19">
        <v>1.555919875932324</v>
      </c>
      <c r="H18" s="19">
        <v>1.762587656715489</v>
      </c>
      <c r="I18" s="19">
        <v>2.095478540476478</v>
      </c>
      <c r="J18" s="19">
        <v>1.441477562258554</v>
      </c>
      <c r="K18" s="19">
        <v>1.24378686090456</v>
      </c>
      <c r="L18" s="19">
        <v>1.324309819725936</v>
      </c>
      <c r="M18" s="19">
        <v>1.329031473237047</v>
      </c>
      <c r="N18" s="19">
        <v>1.183541666556989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1422429.85</v>
      </c>
      <c r="C20" s="24">
        <f t="shared" si="3"/>
        <v>1062258.5899999999</v>
      </c>
      <c r="D20" s="24">
        <f t="shared" si="3"/>
        <v>918665.4</v>
      </c>
      <c r="E20" s="24">
        <f t="shared" si="3"/>
        <v>280956.79</v>
      </c>
      <c r="F20" s="24">
        <f t="shared" si="3"/>
        <v>933474.4400000001</v>
      </c>
      <c r="G20" s="24">
        <f t="shared" si="3"/>
        <v>1365003.0600000003</v>
      </c>
      <c r="H20" s="24">
        <f t="shared" si="3"/>
        <v>231115.11</v>
      </c>
      <c r="I20" s="24">
        <f t="shared" si="3"/>
        <v>960828.11</v>
      </c>
      <c r="J20" s="24">
        <f t="shared" si="3"/>
        <v>927079.5</v>
      </c>
      <c r="K20" s="24">
        <f t="shared" si="3"/>
        <v>1180393.73</v>
      </c>
      <c r="L20" s="24">
        <f t="shared" si="3"/>
        <v>1131106.3800000001</v>
      </c>
      <c r="M20" s="24">
        <f t="shared" si="3"/>
        <v>640217.65</v>
      </c>
      <c r="N20" s="24">
        <f t="shared" si="3"/>
        <v>329646.02</v>
      </c>
      <c r="O20" s="24">
        <f>O21+O22+O23+O24+O25+O26+O27+O28+O29</f>
        <v>11383174.63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972958.52</v>
      </c>
      <c r="C21" s="28">
        <f t="shared" si="4"/>
        <v>707400.07</v>
      </c>
      <c r="D21" s="28">
        <f t="shared" si="4"/>
        <v>635968.62</v>
      </c>
      <c r="E21" s="28">
        <f t="shared" si="4"/>
        <v>274489.24</v>
      </c>
      <c r="F21" s="28">
        <f t="shared" si="4"/>
        <v>592165.29</v>
      </c>
      <c r="G21" s="28">
        <f t="shared" si="4"/>
        <v>812677.85</v>
      </c>
      <c r="H21" s="28">
        <f t="shared" si="4"/>
        <v>122824.76</v>
      </c>
      <c r="I21" s="28">
        <f t="shared" si="4"/>
        <v>416808.37</v>
      </c>
      <c r="J21" s="28">
        <f t="shared" si="4"/>
        <v>598591.4</v>
      </c>
      <c r="K21" s="28">
        <f t="shared" si="4"/>
        <v>867603.73</v>
      </c>
      <c r="L21" s="28">
        <f t="shared" si="4"/>
        <v>777024.81</v>
      </c>
      <c r="M21" s="28">
        <f t="shared" si="4"/>
        <v>437311.95</v>
      </c>
      <c r="N21" s="28">
        <f t="shared" si="4"/>
        <v>256047.86</v>
      </c>
      <c r="O21" s="28">
        <f aca="true" t="shared" si="5" ref="O21:O29">SUM(B21:N21)</f>
        <v>7471872.470000001</v>
      </c>
    </row>
    <row r="22" spans="1:23" ht="18.75" customHeight="1">
      <c r="A22" s="26" t="s">
        <v>33</v>
      </c>
      <c r="B22" s="28">
        <f>IF(B18&lt;&gt;0,ROUND((B18-1)*B21,2),0)</f>
        <v>316754.75</v>
      </c>
      <c r="C22" s="28">
        <f aca="true" t="shared" si="6" ref="C22:N22">IF(C18&lt;&gt;0,ROUND((C18-1)*C21,2),0)</f>
        <v>278505.9</v>
      </c>
      <c r="D22" s="28">
        <f t="shared" si="6"/>
        <v>221630.99</v>
      </c>
      <c r="E22" s="28">
        <f t="shared" si="6"/>
        <v>-16825</v>
      </c>
      <c r="F22" s="28">
        <f t="shared" si="6"/>
        <v>286217.15</v>
      </c>
      <c r="G22" s="28">
        <f t="shared" si="6"/>
        <v>451783.77</v>
      </c>
      <c r="H22" s="28">
        <f t="shared" si="6"/>
        <v>93664.65</v>
      </c>
      <c r="I22" s="28">
        <f t="shared" si="6"/>
        <v>456604.62</v>
      </c>
      <c r="J22" s="28">
        <f t="shared" si="6"/>
        <v>264264.67</v>
      </c>
      <c r="K22" s="28">
        <f t="shared" si="6"/>
        <v>211510.39</v>
      </c>
      <c r="L22" s="28">
        <f t="shared" si="6"/>
        <v>251996.78</v>
      </c>
      <c r="M22" s="28">
        <f t="shared" si="6"/>
        <v>143889.4</v>
      </c>
      <c r="N22" s="28">
        <f t="shared" si="6"/>
        <v>46995.45</v>
      </c>
      <c r="O22" s="28">
        <f t="shared" si="5"/>
        <v>3006993.52</v>
      </c>
      <c r="W22" s="51"/>
    </row>
    <row r="23" spans="1:15" ht="18.75" customHeight="1">
      <c r="A23" s="26" t="s">
        <v>34</v>
      </c>
      <c r="B23" s="28">
        <v>67141.5</v>
      </c>
      <c r="C23" s="28">
        <v>47265.95</v>
      </c>
      <c r="D23" s="28">
        <v>30745.7</v>
      </c>
      <c r="E23" s="28">
        <v>12159.86</v>
      </c>
      <c r="F23" s="28">
        <v>34572.93</v>
      </c>
      <c r="G23" s="28">
        <v>54837.34</v>
      </c>
      <c r="H23" s="28">
        <v>6174.59</v>
      </c>
      <c r="I23" s="28">
        <v>42231.21</v>
      </c>
      <c r="J23" s="28">
        <v>40226.6</v>
      </c>
      <c r="K23" s="28">
        <v>56521.68</v>
      </c>
      <c r="L23" s="28">
        <v>57676.83</v>
      </c>
      <c r="M23" s="28">
        <v>27347.72</v>
      </c>
      <c r="N23" s="28">
        <v>15835.93</v>
      </c>
      <c r="O23" s="28">
        <f t="shared" si="5"/>
        <v>492737.84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1094.19</v>
      </c>
      <c r="C26" s="28">
        <v>833.67</v>
      </c>
      <c r="D26" s="28">
        <v>711.22</v>
      </c>
      <c r="E26" s="28">
        <v>218.84</v>
      </c>
      <c r="F26" s="28">
        <v>726.85</v>
      </c>
      <c r="G26" s="28">
        <v>1060.32</v>
      </c>
      <c r="H26" s="28">
        <v>179.76</v>
      </c>
      <c r="I26" s="28">
        <v>737.27</v>
      </c>
      <c r="J26" s="28">
        <v>721.64</v>
      </c>
      <c r="K26" s="28">
        <v>914.43</v>
      </c>
      <c r="L26" s="28">
        <v>875.35</v>
      </c>
      <c r="M26" s="28">
        <v>489.78</v>
      </c>
      <c r="N26" s="28">
        <v>255.32</v>
      </c>
      <c r="O26" s="28">
        <f t="shared" si="5"/>
        <v>8818.640000000001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622.1</v>
      </c>
      <c r="K27" s="28">
        <v>812.55</v>
      </c>
      <c r="L27" s="28">
        <v>721.22</v>
      </c>
      <c r="M27" s="28">
        <v>408.2</v>
      </c>
      <c r="N27" s="28">
        <v>213.89</v>
      </c>
      <c r="O27" s="28">
        <f t="shared" si="5"/>
        <v>7547.4000000000015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-56345.579999999994</v>
      </c>
      <c r="C31" s="28">
        <f aca="true" t="shared" si="7" ref="C31:O31">+C32+C34+C47+C48+C49+C54-C55</f>
        <v>-59516.92</v>
      </c>
      <c r="D31" s="28">
        <f t="shared" si="7"/>
        <v>-48777.64</v>
      </c>
      <c r="E31" s="28">
        <f t="shared" si="7"/>
        <v>-10896.880000000001</v>
      </c>
      <c r="F31" s="28">
        <f t="shared" si="7"/>
        <v>-35497.36</v>
      </c>
      <c r="G31" s="28">
        <f t="shared" si="7"/>
        <v>-52465.65</v>
      </c>
      <c r="H31" s="28">
        <f t="shared" si="7"/>
        <v>-9689.58</v>
      </c>
      <c r="I31" s="28">
        <f t="shared" si="7"/>
        <v>-39044.51</v>
      </c>
      <c r="J31" s="28">
        <f t="shared" si="7"/>
        <v>-45900.79</v>
      </c>
      <c r="K31" s="28">
        <f t="shared" si="7"/>
        <v>-38441.200000000004</v>
      </c>
      <c r="L31" s="28">
        <f t="shared" si="7"/>
        <v>-33260.7</v>
      </c>
      <c r="M31" s="28">
        <f t="shared" si="7"/>
        <v>-24459.48</v>
      </c>
      <c r="N31" s="28">
        <f t="shared" si="7"/>
        <v>-18900.9</v>
      </c>
      <c r="O31" s="28">
        <f t="shared" si="7"/>
        <v>-473197.19000000006</v>
      </c>
    </row>
    <row r="32" spans="1:15" ht="18.75" customHeight="1">
      <c r="A32" s="26" t="s">
        <v>38</v>
      </c>
      <c r="B32" s="29">
        <f>+B33</f>
        <v>-50261.2</v>
      </c>
      <c r="C32" s="29">
        <f>+C33</f>
        <v>-54881.2</v>
      </c>
      <c r="D32" s="29">
        <f aca="true" t="shared" si="8" ref="D32:O32">+D33</f>
        <v>-44822.8</v>
      </c>
      <c r="E32" s="29">
        <f t="shared" si="8"/>
        <v>-9680</v>
      </c>
      <c r="F32" s="29">
        <f t="shared" si="8"/>
        <v>-31455.6</v>
      </c>
      <c r="G32" s="29">
        <f t="shared" si="8"/>
        <v>-46569.6</v>
      </c>
      <c r="H32" s="29">
        <f t="shared" si="8"/>
        <v>-8690</v>
      </c>
      <c r="I32" s="29">
        <f t="shared" si="8"/>
        <v>-34944.8</v>
      </c>
      <c r="J32" s="29">
        <f t="shared" si="8"/>
        <v>-41888</v>
      </c>
      <c r="K32" s="29">
        <f t="shared" si="8"/>
        <v>-33356.4</v>
      </c>
      <c r="L32" s="29">
        <f t="shared" si="8"/>
        <v>-28393.2</v>
      </c>
      <c r="M32" s="29">
        <f t="shared" si="8"/>
        <v>-21736</v>
      </c>
      <c r="N32" s="29">
        <f t="shared" si="8"/>
        <v>-17481.2</v>
      </c>
      <c r="O32" s="29">
        <f t="shared" si="8"/>
        <v>-424160.00000000006</v>
      </c>
    </row>
    <row r="33" spans="1:26" ht="18.75" customHeight="1">
      <c r="A33" s="27" t="s">
        <v>39</v>
      </c>
      <c r="B33" s="16">
        <f>ROUND((-B9)*$G$3,2)</f>
        <v>-50261.2</v>
      </c>
      <c r="C33" s="16">
        <f aca="true" t="shared" si="9" ref="C33:N33">ROUND((-C9)*$G$3,2)</f>
        <v>-54881.2</v>
      </c>
      <c r="D33" s="16">
        <f t="shared" si="9"/>
        <v>-44822.8</v>
      </c>
      <c r="E33" s="16">
        <f t="shared" si="9"/>
        <v>-9680</v>
      </c>
      <c r="F33" s="16">
        <f t="shared" si="9"/>
        <v>-31455.6</v>
      </c>
      <c r="G33" s="16">
        <f t="shared" si="9"/>
        <v>-46569.6</v>
      </c>
      <c r="H33" s="16">
        <f t="shared" si="9"/>
        <v>-8690</v>
      </c>
      <c r="I33" s="16">
        <f t="shared" si="9"/>
        <v>-34944.8</v>
      </c>
      <c r="J33" s="16">
        <f t="shared" si="9"/>
        <v>-41888</v>
      </c>
      <c r="K33" s="16">
        <f t="shared" si="9"/>
        <v>-33356.4</v>
      </c>
      <c r="L33" s="16">
        <f t="shared" si="9"/>
        <v>-28393.2</v>
      </c>
      <c r="M33" s="16">
        <f t="shared" si="9"/>
        <v>-21736</v>
      </c>
      <c r="N33" s="16">
        <f t="shared" si="9"/>
        <v>-17481.2</v>
      </c>
      <c r="O33" s="30">
        <f aca="true" t="shared" si="10" ref="O33:O55">SUM(B33:N33)</f>
        <v>-424160.00000000006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-6084.38</v>
      </c>
      <c r="C34" s="29">
        <f aca="true" t="shared" si="11" ref="C34:O34">SUM(C35:C45)</f>
        <v>-4635.72</v>
      </c>
      <c r="D34" s="29">
        <f t="shared" si="11"/>
        <v>-3954.84</v>
      </c>
      <c r="E34" s="29">
        <f t="shared" si="11"/>
        <v>-1216.88</v>
      </c>
      <c r="F34" s="29">
        <f t="shared" si="11"/>
        <v>-4041.76</v>
      </c>
      <c r="G34" s="29">
        <f t="shared" si="11"/>
        <v>-5896.05</v>
      </c>
      <c r="H34" s="29">
        <f t="shared" si="11"/>
        <v>-999.58</v>
      </c>
      <c r="I34" s="29">
        <f t="shared" si="11"/>
        <v>-4099.71</v>
      </c>
      <c r="J34" s="29">
        <f t="shared" si="11"/>
        <v>-4012.79</v>
      </c>
      <c r="K34" s="29">
        <f t="shared" si="11"/>
        <v>-5084.8</v>
      </c>
      <c r="L34" s="29">
        <f t="shared" si="11"/>
        <v>-4867.5</v>
      </c>
      <c r="M34" s="29">
        <f t="shared" si="11"/>
        <v>-2723.48</v>
      </c>
      <c r="N34" s="29">
        <f t="shared" si="11"/>
        <v>-1419.7</v>
      </c>
      <c r="O34" s="29">
        <f t="shared" si="11"/>
        <v>-49037.19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-6084.38</v>
      </c>
      <c r="C43" s="31">
        <v>-4635.72</v>
      </c>
      <c r="D43" s="31">
        <v>-3954.84</v>
      </c>
      <c r="E43" s="31">
        <v>-1216.88</v>
      </c>
      <c r="F43" s="31">
        <v>-4041.76</v>
      </c>
      <c r="G43" s="31">
        <v>-5896.05</v>
      </c>
      <c r="H43" s="31">
        <v>-999.58</v>
      </c>
      <c r="I43" s="31">
        <v>-4099.71</v>
      </c>
      <c r="J43" s="31">
        <v>-4012.79</v>
      </c>
      <c r="K43" s="31">
        <v>-5084.8</v>
      </c>
      <c r="L43" s="31">
        <v>-4867.5</v>
      </c>
      <c r="M43" s="31">
        <v>-2723.48</v>
      </c>
      <c r="N43" s="31">
        <v>-1419.7</v>
      </c>
      <c r="O43" s="31">
        <f>SUM(B43:N43)</f>
        <v>-49037.19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-90218.66</v>
      </c>
      <c r="C50" s="33">
        <v>-85033.22</v>
      </c>
      <c r="D50" s="33">
        <v>-63265.81</v>
      </c>
      <c r="E50" s="33">
        <v>-26558.53</v>
      </c>
      <c r="F50" s="33">
        <v>-77764.63</v>
      </c>
      <c r="G50" s="33">
        <v>-114925.94</v>
      </c>
      <c r="H50" s="33">
        <v>-20802.45</v>
      </c>
      <c r="I50" s="33">
        <v>-81993.02</v>
      </c>
      <c r="J50" s="33">
        <v>-69628.03</v>
      </c>
      <c r="K50" s="33">
        <v>-74919.12</v>
      </c>
      <c r="L50" s="33">
        <v>-70985.86</v>
      </c>
      <c r="M50" s="33">
        <v>-27979</v>
      </c>
      <c r="N50" s="33">
        <v>-12789.6</v>
      </c>
      <c r="O50" s="31">
        <f t="shared" si="10"/>
        <v>-816863.87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90218.66</v>
      </c>
      <c r="C51" s="33">
        <v>85033.22</v>
      </c>
      <c r="D51" s="33">
        <v>63265.81</v>
      </c>
      <c r="E51" s="33">
        <v>26558.53</v>
      </c>
      <c r="F51" s="33">
        <v>77764.63</v>
      </c>
      <c r="G51" s="33">
        <v>114925.94</v>
      </c>
      <c r="H51" s="33">
        <v>20802.45</v>
      </c>
      <c r="I51" s="33">
        <v>81993.02</v>
      </c>
      <c r="J51" s="33">
        <v>69628.03</v>
      </c>
      <c r="K51" s="33">
        <v>74919.12</v>
      </c>
      <c r="L51" s="33">
        <v>70985.86</v>
      </c>
      <c r="M51" s="33">
        <v>27979</v>
      </c>
      <c r="N51" s="33">
        <v>12789.6</v>
      </c>
      <c r="O51" s="31">
        <f t="shared" si="10"/>
        <v>816863.87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1366084.27</v>
      </c>
      <c r="C53" s="34">
        <f aca="true" t="shared" si="13" ref="C53:N53">+C20+C31</f>
        <v>1002741.6699999998</v>
      </c>
      <c r="D53" s="34">
        <f t="shared" si="13"/>
        <v>869887.76</v>
      </c>
      <c r="E53" s="34">
        <f t="shared" si="13"/>
        <v>270059.91</v>
      </c>
      <c r="F53" s="34">
        <f t="shared" si="13"/>
        <v>897977.0800000001</v>
      </c>
      <c r="G53" s="34">
        <f t="shared" si="13"/>
        <v>1312537.4100000004</v>
      </c>
      <c r="H53" s="34">
        <f t="shared" si="13"/>
        <v>221425.53</v>
      </c>
      <c r="I53" s="34">
        <f t="shared" si="13"/>
        <v>921783.6</v>
      </c>
      <c r="J53" s="34">
        <f t="shared" si="13"/>
        <v>881178.71</v>
      </c>
      <c r="K53" s="34">
        <f t="shared" si="13"/>
        <v>1141952.53</v>
      </c>
      <c r="L53" s="34">
        <f t="shared" si="13"/>
        <v>1097845.6800000002</v>
      </c>
      <c r="M53" s="34">
        <f t="shared" si="13"/>
        <v>615758.17</v>
      </c>
      <c r="N53" s="34">
        <f t="shared" si="13"/>
        <v>310745.12</v>
      </c>
      <c r="O53" s="34">
        <f>SUM(B53:N53)</f>
        <v>10909977.44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1366084.27</v>
      </c>
      <c r="C59" s="42">
        <f t="shared" si="14"/>
        <v>1002741.6599999999</v>
      </c>
      <c r="D59" s="42">
        <f t="shared" si="14"/>
        <v>869887.76</v>
      </c>
      <c r="E59" s="42">
        <f t="shared" si="14"/>
        <v>270059.9</v>
      </c>
      <c r="F59" s="42">
        <f t="shared" si="14"/>
        <v>897977.09</v>
      </c>
      <c r="G59" s="42">
        <f t="shared" si="14"/>
        <v>1312537.4</v>
      </c>
      <c r="H59" s="42">
        <f t="shared" si="14"/>
        <v>221425.53</v>
      </c>
      <c r="I59" s="42">
        <f t="shared" si="14"/>
        <v>921783.62</v>
      </c>
      <c r="J59" s="42">
        <f t="shared" si="14"/>
        <v>881178.71</v>
      </c>
      <c r="K59" s="42">
        <f t="shared" si="14"/>
        <v>1141952.54</v>
      </c>
      <c r="L59" s="42">
        <f t="shared" si="14"/>
        <v>1097845.68</v>
      </c>
      <c r="M59" s="42">
        <f t="shared" si="14"/>
        <v>615758.16</v>
      </c>
      <c r="N59" s="42">
        <f t="shared" si="14"/>
        <v>310745.12</v>
      </c>
      <c r="O59" s="34">
        <f t="shared" si="14"/>
        <v>10909977.44</v>
      </c>
      <c r="Q59"/>
    </row>
    <row r="60" spans="1:18" ht="18.75" customHeight="1">
      <c r="A60" s="26" t="s">
        <v>54</v>
      </c>
      <c r="B60" s="42">
        <v>1124388.76</v>
      </c>
      <c r="C60" s="42">
        <v>728624.49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1853013.25</v>
      </c>
      <c r="P60"/>
      <c r="Q60"/>
      <c r="R60" s="41"/>
    </row>
    <row r="61" spans="1:16" ht="18.75" customHeight="1">
      <c r="A61" s="26" t="s">
        <v>55</v>
      </c>
      <c r="B61" s="42">
        <v>241695.51</v>
      </c>
      <c r="C61" s="42">
        <v>274117.17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515812.68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869887.76</v>
      </c>
      <c r="E62" s="43">
        <v>0</v>
      </c>
      <c r="F62" s="43">
        <v>0</v>
      </c>
      <c r="G62" s="43">
        <v>0</v>
      </c>
      <c r="H62" s="42">
        <v>221425.53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1091313.29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270059.9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270059.9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897977.09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897977.09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1312537.4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1312537.4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921783.62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921783.62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881178.71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881178.71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1141952.54</v>
      </c>
      <c r="L68" s="29">
        <v>1097845.68</v>
      </c>
      <c r="M68" s="43">
        <v>0</v>
      </c>
      <c r="N68" s="43">
        <v>0</v>
      </c>
      <c r="O68" s="34">
        <f t="shared" si="15"/>
        <v>2239798.2199999997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615758.16</v>
      </c>
      <c r="N69" s="43">
        <v>0</v>
      </c>
      <c r="O69" s="34">
        <f t="shared" si="15"/>
        <v>615758.16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310745.12</v>
      </c>
      <c r="O70" s="46">
        <f t="shared" si="15"/>
        <v>310745.12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2023-01-17T12:08:12Z</dcterms:modified>
  <cp:category/>
  <cp:version/>
  <cp:contentType/>
  <cp:contentStatus/>
</cp:coreProperties>
</file>