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<sst xmlns="http://schemas.openxmlformats.org/spreadsheetml/2006/main" count="88" uniqueCount="85">
  <si>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</si>
  <si>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</si>
  <si>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</si>
  <si>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</si>
  <si>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</si>
  <si>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</si>
  <si>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</si>
  <si>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</si>
  <si>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</si>
  <si>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</si>
  <si>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</si>
  <si>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</si>
  <si>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</si>
  <si>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</si>
  <si>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</si>
  <si>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</si>
  <si>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</si>
  <si>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</si>
  <si>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</si>
  <si>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</si>
  <si>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</si>
  <si>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</si>
  <si>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</si>
  <si>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</si>
  <si>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</si>
  <si>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</si>
  <si>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</si>
  <si>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</si>
  <si>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</si>
  <si>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</si>
  <si>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</si>
  <si>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</si>
  <si>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</si>
  <si>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</si>
  <si>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</si>
  <si>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</si>
  <si>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</si>
  <si>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</si>
  <si>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</si>
  <si>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</si>
  <si>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</si>
  <si>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</si>
  <si>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</si>
  <si>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</si>
  <si>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</si>
  <si>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</si>
  <si>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</si>
  <si>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</si>
  <si>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</si>
  <si>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</si>
  <si>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</si>
  <si>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</si>
  <si>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</si>
  <si>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</si>
  <si>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</si>
  <si>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</si>
  <si>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</si>
  <si>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</si>
  <si>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</si>
  <si>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</si>
  <si>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</si>
  <si>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</si>
  <si>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</si>
  <si>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</si>
  <si>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</si>
  <si>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</si>
  <si>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</si>
  <si>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</si>
  <si>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</si>
  <si>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</si>
  <si>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</si>
  <si>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</si>
  <si>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</si>
  <si>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</si>
  <si>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</si>
  <si>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</si>
  <si>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</si>
  <si>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</si>
  <si>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</si>
  <si>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</si>
  <si>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</si>
  <si>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</si>
  <si>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</si>
  <si>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</si>
  <si>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04/12/22 - VENCIMENTO 09/12/22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</si>
</sst>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148038</v>
      </c>
      <c r="C7" s="9">
        <f t="shared" si="0"/>
        <v>101932</v>
      </c>
      <c r="D7" s="9">
        <f t="shared" si="0"/>
        <v>107942</v>
      </c>
      <c r="E7" s="9">
        <f t="shared" si="0"/>
        <v>26200</v>
      </c>
      <c r="F7" s="9">
        <f t="shared" si="0"/>
        <v>85838</v>
      </c>
      <c r="G7" s="9">
        <f t="shared" si="0"/>
        <v>127988</v>
      </c>
      <c r="H7" s="9">
        <f t="shared" si="0"/>
        <v>14120</v>
      </c>
      <c r="I7" s="9">
        <f t="shared" si="0"/>
        <v>69543</v>
      </c>
      <c r="J7" s="9">
        <f t="shared" si="0"/>
        <v>83148</v>
      </c>
      <c r="K7" s="9">
        <f t="shared" si="0"/>
        <v>139352</v>
      </c>
      <c r="L7" s="9">
        <f t="shared" si="0"/>
        <v>107965</v>
      </c>
      <c r="M7" s="9">
        <f t="shared" si="0"/>
        <v>44140</v>
      </c>
      <c r="N7" s="9">
        <f t="shared" si="0"/>
        <v>24719</v>
      </c>
      <c r="O7" s="9">
        <f t="shared" si="0"/>
        <v>1080925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7481</v>
      </c>
      <c r="C8" s="11">
        <f t="shared" si="1"/>
        <v>7481</v>
      </c>
      <c r="D8" s="11">
        <f t="shared" si="1"/>
        <v>5903</v>
      </c>
      <c r="E8" s="11">
        <f t="shared" si="1"/>
        <v>1101</v>
      </c>
      <c r="F8" s="11">
        <f t="shared" si="1"/>
        <v>4407</v>
      </c>
      <c r="G8" s="11">
        <f t="shared" si="1"/>
        <v>6344</v>
      </c>
      <c r="H8" s="11">
        <f t="shared" si="1"/>
        <v>946</v>
      </c>
      <c r="I8" s="11">
        <f t="shared" si="1"/>
        <v>5583</v>
      </c>
      <c r="J8" s="11">
        <f t="shared" si="1"/>
        <v>5183</v>
      </c>
      <c r="K8" s="11">
        <f t="shared" si="1"/>
        <v>5365</v>
      </c>
      <c r="L8" s="11">
        <f t="shared" si="1"/>
        <v>3934</v>
      </c>
      <c r="M8" s="11">
        <f t="shared" si="1"/>
        <v>2087</v>
      </c>
      <c r="N8" s="11">
        <f t="shared" si="1"/>
        <v>1512</v>
      </c>
      <c r="O8" s="11">
        <f t="shared" si="1"/>
        <v>57327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7481</v>
      </c>
      <c r="C9" s="11">
        <v>7481</v>
      </c>
      <c r="D9" s="11">
        <v>5903</v>
      </c>
      <c r="E9" s="11">
        <v>1101</v>
      </c>
      <c r="F9" s="11">
        <v>4407</v>
      </c>
      <c r="G9" s="11">
        <v>6344</v>
      </c>
      <c r="H9" s="11">
        <v>946</v>
      </c>
      <c r="I9" s="11">
        <v>5582</v>
      </c>
      <c r="J9" s="11">
        <v>5183</v>
      </c>
      <c r="K9" s="11">
        <v>5362</v>
      </c>
      <c r="L9" s="11">
        <v>3934</v>
      </c>
      <c r="M9" s="11">
        <v>2085</v>
      </c>
      <c r="N9" s="11">
        <v>1510</v>
      </c>
      <c r="O9" s="11">
        <f>SUM(B9:N9)</f>
        <v>57319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3</v>
      </c>
      <c r="L10" s="13">
        <v>0</v>
      </c>
      <c r="M10" s="13">
        <v>2</v>
      </c>
      <c r="N10" s="13">
        <v>2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140557</v>
      </c>
      <c r="C11" s="13">
        <v>94451</v>
      </c>
      <c r="D11" s="13">
        <v>102039</v>
      </c>
      <c r="E11" s="13">
        <v>25099</v>
      </c>
      <c r="F11" s="13">
        <v>81431</v>
      </c>
      <c r="G11" s="13">
        <v>121644</v>
      </c>
      <c r="H11" s="13">
        <v>13174</v>
      </c>
      <c r="I11" s="13">
        <v>63960</v>
      </c>
      <c r="J11" s="13">
        <v>77965</v>
      </c>
      <c r="K11" s="13">
        <v>133987</v>
      </c>
      <c r="L11" s="13">
        <v>104031</v>
      </c>
      <c r="M11" s="13">
        <v>42053</v>
      </c>
      <c r="N11" s="13">
        <v>23207</v>
      </c>
      <c r="O11" s="11">
        <f>SUM(B11:N11)</f>
        <v>1023598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11558</v>
      </c>
      <c r="C12" s="13">
        <v>10227</v>
      </c>
      <c r="D12" s="13">
        <v>9237</v>
      </c>
      <c r="E12" s="13">
        <v>3031</v>
      </c>
      <c r="F12" s="13">
        <v>9131</v>
      </c>
      <c r="G12" s="13">
        <v>14335</v>
      </c>
      <c r="H12" s="13">
        <v>1641</v>
      </c>
      <c r="I12" s="13">
        <v>7600</v>
      </c>
      <c r="J12" s="13">
        <v>8088</v>
      </c>
      <c r="K12" s="13">
        <v>10277</v>
      </c>
      <c r="L12" s="13">
        <v>7513</v>
      </c>
      <c r="M12" s="13">
        <v>2644</v>
      </c>
      <c r="N12" s="13">
        <v>1102</v>
      </c>
      <c r="O12" s="11">
        <f>SUM(B12:N12)</f>
        <v>96384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128999</v>
      </c>
      <c r="C13" s="15">
        <f t="shared" si="2"/>
        <v>84224</v>
      </c>
      <c r="D13" s="15">
        <f t="shared" si="2"/>
        <v>92802</v>
      </c>
      <c r="E13" s="15">
        <f t="shared" si="2"/>
        <v>22068</v>
      </c>
      <c r="F13" s="15">
        <f t="shared" si="2"/>
        <v>72300</v>
      </c>
      <c r="G13" s="15">
        <f t="shared" si="2"/>
        <v>107309</v>
      </c>
      <c r="H13" s="15">
        <f t="shared" si="2"/>
        <v>11533</v>
      </c>
      <c r="I13" s="15">
        <f t="shared" si="2"/>
        <v>56360</v>
      </c>
      <c r="J13" s="15">
        <f t="shared" si="2"/>
        <v>69877</v>
      </c>
      <c r="K13" s="15">
        <f t="shared" si="2"/>
        <v>123710</v>
      </c>
      <c r="L13" s="15">
        <f t="shared" si="2"/>
        <v>96518</v>
      </c>
      <c r="M13" s="15">
        <f t="shared" si="2"/>
        <v>39409</v>
      </c>
      <c r="N13" s="15">
        <f t="shared" si="2"/>
        <v>22105</v>
      </c>
      <c r="O13" s="11">
        <f>SUM(B13:N13)</f>
        <v>927214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1.286126797349226</v>
      </c>
      <c r="C18" s="19">
        <v>1.355272821446215</v>
      </c>
      <c r="D18" s="19">
        <v>1.34438208685857</v>
      </c>
      <c r="E18" s="19">
        <v>0.948292829605901</v>
      </c>
      <c r="F18" s="19">
        <v>1.441054271406966</v>
      </c>
      <c r="G18" s="19">
        <v>1.549479783432375</v>
      </c>
      <c r="H18" s="19">
        <v>1.779371951279529</v>
      </c>
      <c r="I18" s="19">
        <v>1.31575537110954</v>
      </c>
      <c r="J18" s="19">
        <v>1.377360040362272</v>
      </c>
      <c r="K18" s="19">
        <v>1.240944322418832</v>
      </c>
      <c r="L18" s="19">
        <v>1.258176605988789</v>
      </c>
      <c r="M18" s="19">
        <v>1.30602788749987</v>
      </c>
      <c r="N18" s="19">
        <v>1.156864867750698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652189.52</v>
      </c>
      <c r="C20" s="24">
        <f t="shared" si="3"/>
        <v>467701.29000000004</v>
      </c>
      <c r="D20" s="24">
        <f t="shared" si="3"/>
        <v>431714.6100000001</v>
      </c>
      <c r="E20" s="24">
        <f t="shared" si="3"/>
        <v>130072.6</v>
      </c>
      <c r="F20" s="24">
        <f t="shared" si="3"/>
        <v>418338.05</v>
      </c>
      <c r="G20" s="24">
        <f t="shared" si="3"/>
        <v>574845.89</v>
      </c>
      <c r="H20" s="24">
        <f t="shared" si="3"/>
        <v>97772.58999999998</v>
      </c>
      <c r="I20" s="24">
        <f t="shared" si="3"/>
        <v>342220.91000000003</v>
      </c>
      <c r="J20" s="24">
        <f t="shared" si="3"/>
        <v>387832.12999999995</v>
      </c>
      <c r="K20" s="24">
        <f t="shared" si="3"/>
        <v>569192.3500000001</v>
      </c>
      <c r="L20" s="24">
        <f t="shared" si="3"/>
        <v>512849.47</v>
      </c>
      <c r="M20" s="24">
        <f t="shared" si="3"/>
        <v>263096.2</v>
      </c>
      <c r="N20" s="24">
        <f t="shared" si="3"/>
        <v>115094.6</v>
      </c>
      <c r="O20" s="24">
        <f>O21+O22+O23+O24+O25+O26+O27+O28+O29</f>
        <v>4962920.210000001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434698.78</v>
      </c>
      <c r="C21" s="28">
        <f t="shared" si="4"/>
        <v>309210.72</v>
      </c>
      <c r="D21" s="28">
        <f t="shared" si="4"/>
        <v>287168.9</v>
      </c>
      <c r="E21" s="28">
        <f t="shared" si="4"/>
        <v>119076.38</v>
      </c>
      <c r="F21" s="28">
        <f t="shared" si="4"/>
        <v>264690.06</v>
      </c>
      <c r="G21" s="28">
        <f t="shared" si="4"/>
        <v>324731.15</v>
      </c>
      <c r="H21" s="28">
        <f t="shared" si="4"/>
        <v>48099.78</v>
      </c>
      <c r="I21" s="28">
        <f t="shared" si="4"/>
        <v>209470.47</v>
      </c>
      <c r="J21" s="28">
        <f t="shared" si="4"/>
        <v>251905.18</v>
      </c>
      <c r="K21" s="28">
        <f t="shared" si="4"/>
        <v>399062.32</v>
      </c>
      <c r="L21" s="28">
        <f t="shared" si="4"/>
        <v>352041.48</v>
      </c>
      <c r="M21" s="28">
        <f t="shared" si="4"/>
        <v>166081.16</v>
      </c>
      <c r="N21" s="28">
        <f t="shared" si="4"/>
        <v>84012.47</v>
      </c>
      <c r="O21" s="28">
        <f aca="true" t="shared" si="5" ref="O21:O29">SUM(B21:N21)</f>
        <v>3250248.8500000006</v>
      </c>
    </row>
    <row r="22" spans="1:23" ht="18.75" customHeight="1">
      <c r="A22" s="26" t="s">
        <v>33</v>
      </c>
      <c r="B22" s="28">
        <f>IF(B18&lt;&gt;0,ROUND((B18-1)*B21,2),0)</f>
        <v>124378.97</v>
      </c>
      <c r="C22" s="28">
        <f aca="true" t="shared" si="6" ref="C22:N22">IF(C18&lt;&gt;0,ROUND((C18-1)*C21,2),0)</f>
        <v>109854.16</v>
      </c>
      <c r="D22" s="28">
        <f t="shared" si="6"/>
        <v>98895.83</v>
      </c>
      <c r="E22" s="28">
        <f t="shared" si="6"/>
        <v>-6157.1</v>
      </c>
      <c r="F22" s="28">
        <f t="shared" si="6"/>
        <v>116742.68</v>
      </c>
      <c r="G22" s="28">
        <f t="shared" si="6"/>
        <v>178433.2</v>
      </c>
      <c r="H22" s="28">
        <f t="shared" si="6"/>
        <v>37487.62</v>
      </c>
      <c r="I22" s="28">
        <f t="shared" si="6"/>
        <v>66141.43</v>
      </c>
      <c r="J22" s="28">
        <f t="shared" si="6"/>
        <v>95058.95</v>
      </c>
      <c r="K22" s="28">
        <f t="shared" si="6"/>
        <v>96151.8</v>
      </c>
      <c r="L22" s="28">
        <f t="shared" si="6"/>
        <v>90888.87</v>
      </c>
      <c r="M22" s="28">
        <f t="shared" si="6"/>
        <v>50825.47</v>
      </c>
      <c r="N22" s="28">
        <f t="shared" si="6"/>
        <v>13178.6</v>
      </c>
      <c r="O22" s="28">
        <f t="shared" si="5"/>
        <v>1071880.4800000002</v>
      </c>
      <c r="W22" s="51"/>
    </row>
    <row r="23" spans="1:15" ht="18.75" customHeight="1">
      <c r="A23" s="26" t="s">
        <v>34</v>
      </c>
      <c r="B23" s="28">
        <v>27382.98</v>
      </c>
      <c r="C23" s="28">
        <v>19448.14</v>
      </c>
      <c r="D23" s="28">
        <v>15196.92</v>
      </c>
      <c r="E23" s="28">
        <v>5984.16</v>
      </c>
      <c r="F23" s="28">
        <v>16289.84</v>
      </c>
      <c r="G23" s="28">
        <v>25914.91</v>
      </c>
      <c r="H23" s="28">
        <v>3726.26</v>
      </c>
      <c r="I23" s="28">
        <v>21529.3</v>
      </c>
      <c r="J23" s="28">
        <v>16830.79</v>
      </c>
      <c r="K23" s="28">
        <v>29022.31</v>
      </c>
      <c r="L23" s="28">
        <v>25391.32</v>
      </c>
      <c r="M23" s="28">
        <v>14518.39</v>
      </c>
      <c r="N23" s="28">
        <v>7157.6</v>
      </c>
      <c r="O23" s="28">
        <f t="shared" si="5"/>
        <v>228392.92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1247.9</v>
      </c>
      <c r="C26" s="28">
        <v>935.27</v>
      </c>
      <c r="D26" s="28">
        <v>844.09</v>
      </c>
      <c r="E26" s="28">
        <v>255.31</v>
      </c>
      <c r="F26" s="28">
        <v>823.25</v>
      </c>
      <c r="G26" s="28">
        <v>1122.85</v>
      </c>
      <c r="H26" s="28">
        <v>187.58</v>
      </c>
      <c r="I26" s="28">
        <v>633.07</v>
      </c>
      <c r="J26" s="28">
        <v>760.72</v>
      </c>
      <c r="K26" s="28">
        <v>1112.42</v>
      </c>
      <c r="L26" s="28">
        <v>995.19</v>
      </c>
      <c r="M26" s="28">
        <v>492.38</v>
      </c>
      <c r="N26" s="28">
        <v>234.47</v>
      </c>
      <c r="O26" s="28">
        <f t="shared" si="5"/>
        <v>9644.499999999998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623.4</v>
      </c>
      <c r="K27" s="28">
        <v>812.55</v>
      </c>
      <c r="L27" s="28">
        <v>721.22</v>
      </c>
      <c r="M27" s="28">
        <v>408.2</v>
      </c>
      <c r="N27" s="28">
        <v>213.89</v>
      </c>
      <c r="O27" s="28">
        <f t="shared" si="5"/>
        <v>7548.700000000001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-39855.490000000005</v>
      </c>
      <c r="C31" s="28">
        <f aca="true" t="shared" si="7" ref="C31:O31">+C32+C34+C47+C48+C49+C54-C55</f>
        <v>-38117.090000000004</v>
      </c>
      <c r="D31" s="28">
        <f t="shared" si="7"/>
        <v>-30666.86</v>
      </c>
      <c r="E31" s="28">
        <f t="shared" si="7"/>
        <v>-6264.09</v>
      </c>
      <c r="F31" s="28">
        <f t="shared" si="7"/>
        <v>-23968.57</v>
      </c>
      <c r="G31" s="28">
        <f t="shared" si="7"/>
        <v>-34157.33</v>
      </c>
      <c r="H31" s="28">
        <f t="shared" si="7"/>
        <v>-5205.44</v>
      </c>
      <c r="I31" s="28">
        <f t="shared" si="7"/>
        <v>-28081.05</v>
      </c>
      <c r="J31" s="28">
        <f t="shared" si="7"/>
        <v>-27035.29</v>
      </c>
      <c r="K31" s="28">
        <f t="shared" si="7"/>
        <v>-29778.579999999998</v>
      </c>
      <c r="L31" s="28">
        <f t="shared" si="7"/>
        <v>-22843.489999999998</v>
      </c>
      <c r="M31" s="28">
        <f t="shared" si="7"/>
        <v>-11911.97</v>
      </c>
      <c r="N31" s="28">
        <f t="shared" si="7"/>
        <v>-7947.79</v>
      </c>
      <c r="O31" s="28">
        <f t="shared" si="7"/>
        <v>-305833.04</v>
      </c>
    </row>
    <row r="32" spans="1:15" ht="18.75" customHeight="1">
      <c r="A32" s="26" t="s">
        <v>38</v>
      </c>
      <c r="B32" s="29">
        <f>+B33</f>
        <v>-32916.4</v>
      </c>
      <c r="C32" s="29">
        <f>+C33</f>
        <v>-32916.4</v>
      </c>
      <c r="D32" s="29">
        <f aca="true" t="shared" si="8" ref="D32:O32">+D33</f>
        <v>-25973.2</v>
      </c>
      <c r="E32" s="29">
        <f t="shared" si="8"/>
        <v>-4844.4</v>
      </c>
      <c r="F32" s="29">
        <f t="shared" si="8"/>
        <v>-19390.8</v>
      </c>
      <c r="G32" s="29">
        <f t="shared" si="8"/>
        <v>-27913.6</v>
      </c>
      <c r="H32" s="29">
        <f t="shared" si="8"/>
        <v>-4162.4</v>
      </c>
      <c r="I32" s="29">
        <f t="shared" si="8"/>
        <v>-24560.8</v>
      </c>
      <c r="J32" s="29">
        <f t="shared" si="8"/>
        <v>-22805.2</v>
      </c>
      <c r="K32" s="29">
        <f t="shared" si="8"/>
        <v>-23592.8</v>
      </c>
      <c r="L32" s="29">
        <f t="shared" si="8"/>
        <v>-17309.6</v>
      </c>
      <c r="M32" s="29">
        <f t="shared" si="8"/>
        <v>-9174</v>
      </c>
      <c r="N32" s="29">
        <f t="shared" si="8"/>
        <v>-6644</v>
      </c>
      <c r="O32" s="29">
        <f t="shared" si="8"/>
        <v>-252203.59999999998</v>
      </c>
    </row>
    <row r="33" spans="1:26" ht="18.75" customHeight="1">
      <c r="A33" s="27" t="s">
        <v>39</v>
      </c>
      <c r="B33" s="16">
        <f>ROUND((-B9)*$G$3,2)</f>
        <v>-32916.4</v>
      </c>
      <c r="C33" s="16">
        <f aca="true" t="shared" si="9" ref="C33:N33">ROUND((-C9)*$G$3,2)</f>
        <v>-32916.4</v>
      </c>
      <c r="D33" s="16">
        <f t="shared" si="9"/>
        <v>-25973.2</v>
      </c>
      <c r="E33" s="16">
        <f t="shared" si="9"/>
        <v>-4844.4</v>
      </c>
      <c r="F33" s="16">
        <f t="shared" si="9"/>
        <v>-19390.8</v>
      </c>
      <c r="G33" s="16">
        <f t="shared" si="9"/>
        <v>-27913.6</v>
      </c>
      <c r="H33" s="16">
        <f t="shared" si="9"/>
        <v>-4162.4</v>
      </c>
      <c r="I33" s="16">
        <f t="shared" si="9"/>
        <v>-24560.8</v>
      </c>
      <c r="J33" s="16">
        <f t="shared" si="9"/>
        <v>-22805.2</v>
      </c>
      <c r="K33" s="16">
        <f t="shared" si="9"/>
        <v>-23592.8</v>
      </c>
      <c r="L33" s="16">
        <f t="shared" si="9"/>
        <v>-17309.6</v>
      </c>
      <c r="M33" s="16">
        <f t="shared" si="9"/>
        <v>-9174</v>
      </c>
      <c r="N33" s="16">
        <f t="shared" si="9"/>
        <v>-6644</v>
      </c>
      <c r="O33" s="30">
        <f aca="true" t="shared" si="10" ref="O33:O55">SUM(B33:N33)</f>
        <v>-252203.59999999998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-6939.09</v>
      </c>
      <c r="C34" s="29">
        <f aca="true" t="shared" si="11" ref="C34:O34">SUM(C35:C45)</f>
        <v>-5200.69</v>
      </c>
      <c r="D34" s="29">
        <f t="shared" si="11"/>
        <v>-4693.66</v>
      </c>
      <c r="E34" s="29">
        <f t="shared" si="11"/>
        <v>-1419.69</v>
      </c>
      <c r="F34" s="29">
        <f t="shared" si="11"/>
        <v>-4577.77</v>
      </c>
      <c r="G34" s="29">
        <f t="shared" si="11"/>
        <v>-6243.73</v>
      </c>
      <c r="H34" s="29">
        <f t="shared" si="11"/>
        <v>-1043.04</v>
      </c>
      <c r="I34" s="29">
        <f t="shared" si="11"/>
        <v>-3520.25</v>
      </c>
      <c r="J34" s="29">
        <f t="shared" si="11"/>
        <v>-4230.09</v>
      </c>
      <c r="K34" s="29">
        <f t="shared" si="11"/>
        <v>-6185.78</v>
      </c>
      <c r="L34" s="29">
        <f t="shared" si="11"/>
        <v>-5533.89</v>
      </c>
      <c r="M34" s="29">
        <f t="shared" si="11"/>
        <v>-2737.97</v>
      </c>
      <c r="N34" s="29">
        <f t="shared" si="11"/>
        <v>-1303.79</v>
      </c>
      <c r="O34" s="29">
        <f t="shared" si="11"/>
        <v>-53629.439999999995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-6939.09</v>
      </c>
      <c r="C43" s="31">
        <v>-5200.69</v>
      </c>
      <c r="D43" s="31">
        <v>-4693.66</v>
      </c>
      <c r="E43" s="31">
        <v>-1419.69</v>
      </c>
      <c r="F43" s="31">
        <v>-4577.77</v>
      </c>
      <c r="G43" s="31">
        <v>-6243.73</v>
      </c>
      <c r="H43" s="31">
        <v>-1043.04</v>
      </c>
      <c r="I43" s="31">
        <v>-3520.25</v>
      </c>
      <c r="J43" s="31">
        <v>-4230.09</v>
      </c>
      <c r="K43" s="31">
        <v>-6185.78</v>
      </c>
      <c r="L43" s="31">
        <v>-5533.89</v>
      </c>
      <c r="M43" s="31">
        <v>-2737.97</v>
      </c>
      <c r="N43" s="31">
        <v>-1303.79</v>
      </c>
      <c r="O43" s="31">
        <f>SUM(B43:N43)</f>
        <v>-53629.439999999995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-46264.36</v>
      </c>
      <c r="C50" s="33">
        <v>-44541.65</v>
      </c>
      <c r="D50" s="33">
        <v>-34284.05</v>
      </c>
      <c r="E50" s="33">
        <v>-14017.47</v>
      </c>
      <c r="F50" s="33">
        <v>-41609.05</v>
      </c>
      <c r="G50" s="33">
        <v>-59716.74</v>
      </c>
      <c r="H50" s="33">
        <v>-10384.74</v>
      </c>
      <c r="I50" s="33">
        <v>-32837.32</v>
      </c>
      <c r="J50" s="33">
        <v>-35153.68</v>
      </c>
      <c r="K50" s="33">
        <v>-38959.08</v>
      </c>
      <c r="L50" s="33">
        <v>-32852.1</v>
      </c>
      <c r="M50" s="33">
        <v>-14031.44</v>
      </c>
      <c r="N50" s="33">
        <v>-4753.48</v>
      </c>
      <c r="O50" s="31">
        <f t="shared" si="10"/>
        <v>-409405.16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46264.36</v>
      </c>
      <c r="C51" s="33">
        <v>44541.65</v>
      </c>
      <c r="D51" s="33">
        <v>34284.05</v>
      </c>
      <c r="E51" s="33">
        <v>14017.47</v>
      </c>
      <c r="F51" s="33">
        <v>41609.05</v>
      </c>
      <c r="G51" s="33">
        <v>59716.74</v>
      </c>
      <c r="H51" s="33">
        <v>10384.74</v>
      </c>
      <c r="I51" s="33">
        <v>32837.32</v>
      </c>
      <c r="J51" s="33">
        <v>35153.68</v>
      </c>
      <c r="K51" s="33">
        <v>38959.08</v>
      </c>
      <c r="L51" s="33">
        <v>32852.1</v>
      </c>
      <c r="M51" s="33">
        <v>14031.44</v>
      </c>
      <c r="N51" s="33">
        <v>4753.48</v>
      </c>
      <c r="O51" s="31">
        <f t="shared" si="10"/>
        <v>409405.16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612334.03</v>
      </c>
      <c r="C53" s="34">
        <f aca="true" t="shared" si="13" ref="C53:N53">+C20+C31</f>
        <v>429584.2</v>
      </c>
      <c r="D53" s="34">
        <f t="shared" si="13"/>
        <v>401047.7500000001</v>
      </c>
      <c r="E53" s="34">
        <f t="shared" si="13"/>
        <v>123808.51000000001</v>
      </c>
      <c r="F53" s="34">
        <f t="shared" si="13"/>
        <v>394369.48</v>
      </c>
      <c r="G53" s="34">
        <f t="shared" si="13"/>
        <v>540688.56</v>
      </c>
      <c r="H53" s="34">
        <f t="shared" si="13"/>
        <v>92567.14999999998</v>
      </c>
      <c r="I53" s="34">
        <f t="shared" si="13"/>
        <v>314139.86000000004</v>
      </c>
      <c r="J53" s="34">
        <f t="shared" si="13"/>
        <v>360796.83999999997</v>
      </c>
      <c r="K53" s="34">
        <f t="shared" si="13"/>
        <v>539413.7700000001</v>
      </c>
      <c r="L53" s="34">
        <f t="shared" si="13"/>
        <v>490005.98</v>
      </c>
      <c r="M53" s="34">
        <f t="shared" si="13"/>
        <v>251184.23</v>
      </c>
      <c r="N53" s="34">
        <f t="shared" si="13"/>
        <v>107146.81000000001</v>
      </c>
      <c r="O53" s="34">
        <f>SUM(B53:N53)</f>
        <v>4657087.17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60"/>
    </row>
    <row r="59" spans="1:17" ht="18.75" customHeight="1">
      <c r="A59" s="14" t="s">
        <v>53</v>
      </c>
      <c r="B59" s="42">
        <f aca="true" t="shared" si="14" ref="B59:O59">SUM(B60:B70)</f>
        <v>612334.03</v>
      </c>
      <c r="C59" s="42">
        <f t="shared" si="14"/>
        <v>429584.21</v>
      </c>
      <c r="D59" s="42">
        <f t="shared" si="14"/>
        <v>401047.74</v>
      </c>
      <c r="E59" s="42">
        <f t="shared" si="14"/>
        <v>123808.51</v>
      </c>
      <c r="F59" s="42">
        <f t="shared" si="14"/>
        <v>394369.48</v>
      </c>
      <c r="G59" s="42">
        <f t="shared" si="14"/>
        <v>540688.57</v>
      </c>
      <c r="H59" s="42">
        <f t="shared" si="14"/>
        <v>92567.15</v>
      </c>
      <c r="I59" s="42">
        <f t="shared" si="14"/>
        <v>314139.86</v>
      </c>
      <c r="J59" s="42">
        <f t="shared" si="14"/>
        <v>360796.84</v>
      </c>
      <c r="K59" s="42">
        <f t="shared" si="14"/>
        <v>539413.77</v>
      </c>
      <c r="L59" s="42">
        <f t="shared" si="14"/>
        <v>490005.98</v>
      </c>
      <c r="M59" s="42">
        <f t="shared" si="14"/>
        <v>251184.23</v>
      </c>
      <c r="N59" s="42">
        <f t="shared" si="14"/>
        <v>107146.81</v>
      </c>
      <c r="O59" s="34">
        <f t="shared" si="14"/>
        <v>4657087.18</v>
      </c>
      <c r="Q59"/>
    </row>
    <row r="60" spans="1:18" ht="18.75" customHeight="1">
      <c r="A60" s="26" t="s">
        <v>54</v>
      </c>
      <c r="B60" s="42">
        <v>510082.31</v>
      </c>
      <c r="C60" s="42">
        <v>315951.13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826033.44</v>
      </c>
      <c r="P60"/>
      <c r="Q60"/>
      <c r="R60" s="41"/>
    </row>
    <row r="61" spans="1:16" ht="18.75" customHeight="1">
      <c r="A61" s="26" t="s">
        <v>55</v>
      </c>
      <c r="B61" s="42">
        <v>102251.72</v>
      </c>
      <c r="C61" s="42">
        <v>113633.08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215884.8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401047.74</v>
      </c>
      <c r="E62" s="43">
        <v>0</v>
      </c>
      <c r="F62" s="43">
        <v>0</v>
      </c>
      <c r="G62" s="43">
        <v>0</v>
      </c>
      <c r="H62" s="42">
        <v>92567.15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493614.89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123808.51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123808.51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394369.48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394369.48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540688.57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540688.57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314139.86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314139.86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360796.84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360796.84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539413.77</v>
      </c>
      <c r="L68" s="29">
        <v>490005.98</v>
      </c>
      <c r="M68" s="43">
        <v>0</v>
      </c>
      <c r="N68" s="43">
        <v>0</v>
      </c>
      <c r="O68" s="34">
        <f t="shared" si="15"/>
        <v>1029419.75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251184.23</v>
      </c>
      <c r="N69" s="43">
        <v>0</v>
      </c>
      <c r="O69" s="34">
        <f t="shared" si="15"/>
        <v>251184.23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107146.81</v>
      </c>
      <c r="O70" s="46">
        <f t="shared" si="15"/>
        <v>107146.81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2023-01-17T12:05:03Z</dcterms:modified>
  <cp:category/>
  <cp:version/>
  <cp:contentType/>
  <cp:contentStatus/>
</cp:coreProperties>
</file>