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<sst xmlns="http://schemas.openxmlformats.org/spreadsheetml/2006/main" count="88" uniqueCount="85">
  <si>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</si>
  <si>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</si>
  <si>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</si>
  <si>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</si>
  <si>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</si>
  <si>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</si>
  <si>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</si>
  <si>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</si>
  <si>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</si>
  <si>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</si>
  <si>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</si>
  <si>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</si>
  <si>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</si>
  <si>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</si>
  <si>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</si>
  <si>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</si>
  <si>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</si>
  <si>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</si>
  <si>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</si>
  <si>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</si>
  <si>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</si>
  <si>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</si>
  <si>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</si>
  <si>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</si>
  <si>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</si>
  <si>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</si>
  <si>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</si>
  <si>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</si>
  <si>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</si>
  <si>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</si>
  <si>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</si>
  <si>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</si>
  <si>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</si>
  <si>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</si>
  <si>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</si>
  <si>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</si>
  <si>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</si>
  <si>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</si>
  <si>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</si>
  <si>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</si>
  <si>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</si>
  <si>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</si>
  <si>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</si>
  <si>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</si>
  <si>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</si>
  <si>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</si>
  <si>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</si>
  <si>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</si>
  <si>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</si>
  <si>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</si>
  <si>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</si>
  <si>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</si>
  <si>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</si>
  <si>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</si>
  <si>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</si>
  <si>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</si>
  <si>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</si>
  <si>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</si>
  <si>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</si>
  <si>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</si>
  <si>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</si>
  <si>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</si>
  <si>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</si>
  <si>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</si>
  <si>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</si>
  <si>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</si>
  <si>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</si>
  <si>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</si>
  <si>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</si>
  <si>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</si>
  <si>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</si>
  <si>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</si>
  <si>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</si>
  <si>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</si>
  <si>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</si>
  <si>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</si>
  <si>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</si>
  <si>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</si>
  <si>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</si>
  <si>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</si>
  <si>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</si>
  <si>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</si>
  <si>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</si>
  <si>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OPERAÇÃO 03/12/22 - VENCIMENTO 09/12/22</t>
  </si>
  <si>
    <t>1.1. Pagantes sem Bilhete Único (1.1.1. + 1.1.2.)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</si>
</sst>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600075</xdr:colOff>
      <xdr:row>76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4987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268879</v>
      </c>
      <c r="C7" s="9">
        <f t="shared" si="0"/>
        <v>183056</v>
      </c>
      <c r="D7" s="9">
        <f t="shared" si="0"/>
        <v>206925</v>
      </c>
      <c r="E7" s="9">
        <f t="shared" si="0"/>
        <v>50506</v>
      </c>
      <c r="F7" s="9">
        <f t="shared" si="0"/>
        <v>153496</v>
      </c>
      <c r="G7" s="9">
        <f t="shared" si="0"/>
        <v>236272</v>
      </c>
      <c r="H7" s="9">
        <f t="shared" si="0"/>
        <v>30619</v>
      </c>
      <c r="I7" s="9">
        <f t="shared" si="0"/>
        <v>181495</v>
      </c>
      <c r="J7" s="9">
        <f t="shared" si="0"/>
        <v>153007</v>
      </c>
      <c r="K7" s="9">
        <f t="shared" si="0"/>
        <v>237386</v>
      </c>
      <c r="L7" s="9">
        <f t="shared" si="0"/>
        <v>185576</v>
      </c>
      <c r="M7" s="9">
        <f t="shared" si="0"/>
        <v>79717</v>
      </c>
      <c r="N7" s="9">
        <f t="shared" si="0"/>
        <v>51122</v>
      </c>
      <c r="O7" s="9">
        <f t="shared" si="0"/>
        <v>2018056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84</v>
      </c>
      <c r="B8" s="11">
        <f aca="true" t="shared" si="1" ref="B8:O8">B9+B10</f>
        <v>11475</v>
      </c>
      <c r="C8" s="11">
        <f t="shared" si="1"/>
        <v>12354</v>
      </c>
      <c r="D8" s="11">
        <f t="shared" si="1"/>
        <v>10622</v>
      </c>
      <c r="E8" s="11">
        <f t="shared" si="1"/>
        <v>2252</v>
      </c>
      <c r="F8" s="11">
        <f t="shared" si="1"/>
        <v>7335</v>
      </c>
      <c r="G8" s="11">
        <f t="shared" si="1"/>
        <v>10091</v>
      </c>
      <c r="H8" s="11">
        <f t="shared" si="1"/>
        <v>2133</v>
      </c>
      <c r="I8" s="11">
        <f t="shared" si="1"/>
        <v>13424</v>
      </c>
      <c r="J8" s="11">
        <f t="shared" si="1"/>
        <v>8815</v>
      </c>
      <c r="K8" s="11">
        <f t="shared" si="1"/>
        <v>7966</v>
      </c>
      <c r="L8" s="11">
        <f t="shared" si="1"/>
        <v>6184</v>
      </c>
      <c r="M8" s="11">
        <f t="shared" si="1"/>
        <v>3991</v>
      </c>
      <c r="N8" s="11">
        <f t="shared" si="1"/>
        <v>3257</v>
      </c>
      <c r="O8" s="11">
        <f t="shared" si="1"/>
        <v>99899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11475</v>
      </c>
      <c r="C9" s="11">
        <v>12354</v>
      </c>
      <c r="D9" s="11">
        <v>10622</v>
      </c>
      <c r="E9" s="11">
        <v>2252</v>
      </c>
      <c r="F9" s="11">
        <v>7335</v>
      </c>
      <c r="G9" s="11">
        <v>10091</v>
      </c>
      <c r="H9" s="11">
        <v>2133</v>
      </c>
      <c r="I9" s="11">
        <v>13422</v>
      </c>
      <c r="J9" s="11">
        <v>8815</v>
      </c>
      <c r="K9" s="11">
        <v>7956</v>
      </c>
      <c r="L9" s="11">
        <v>6184</v>
      </c>
      <c r="M9" s="11">
        <v>3983</v>
      </c>
      <c r="N9" s="11">
        <v>3247</v>
      </c>
      <c r="O9" s="11">
        <f>SUM(B9:N9)</f>
        <v>99869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2</v>
      </c>
      <c r="J10" s="13">
        <v>0</v>
      </c>
      <c r="K10" s="13">
        <v>10</v>
      </c>
      <c r="L10" s="13">
        <v>0</v>
      </c>
      <c r="M10" s="13">
        <v>8</v>
      </c>
      <c r="N10" s="13">
        <v>10</v>
      </c>
      <c r="O10" s="11">
        <f>SUM(B10:N10)</f>
        <v>30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257404</v>
      </c>
      <c r="C11" s="13">
        <v>170702</v>
      </c>
      <c r="D11" s="13">
        <v>196303</v>
      </c>
      <c r="E11" s="13">
        <v>48254</v>
      </c>
      <c r="F11" s="13">
        <v>146161</v>
      </c>
      <c r="G11" s="13">
        <v>226181</v>
      </c>
      <c r="H11" s="13">
        <v>28486</v>
      </c>
      <c r="I11" s="13">
        <v>168071</v>
      </c>
      <c r="J11" s="13">
        <v>144192</v>
      </c>
      <c r="K11" s="13">
        <v>229420</v>
      </c>
      <c r="L11" s="13">
        <v>179392</v>
      </c>
      <c r="M11" s="13">
        <v>75726</v>
      </c>
      <c r="N11" s="13">
        <v>47865</v>
      </c>
      <c r="O11" s="11">
        <f>SUM(B11:N11)</f>
        <v>1918157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18532</v>
      </c>
      <c r="C12" s="13">
        <v>16001</v>
      </c>
      <c r="D12" s="13">
        <v>14934</v>
      </c>
      <c r="E12" s="13">
        <v>4985</v>
      </c>
      <c r="F12" s="13">
        <v>13329</v>
      </c>
      <c r="G12" s="13">
        <v>21980</v>
      </c>
      <c r="H12" s="13">
        <v>2974</v>
      </c>
      <c r="I12" s="13">
        <v>16251</v>
      </c>
      <c r="J12" s="13">
        <v>11982</v>
      </c>
      <c r="K12" s="13">
        <v>15416</v>
      </c>
      <c r="L12" s="13">
        <v>11301</v>
      </c>
      <c r="M12" s="13">
        <v>4167</v>
      </c>
      <c r="N12" s="13">
        <v>1981</v>
      </c>
      <c r="O12" s="11">
        <f>SUM(B12:N12)</f>
        <v>153833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238872</v>
      </c>
      <c r="C13" s="15">
        <f t="shared" si="2"/>
        <v>154701</v>
      </c>
      <c r="D13" s="15">
        <f t="shared" si="2"/>
        <v>181369</v>
      </c>
      <c r="E13" s="15">
        <f t="shared" si="2"/>
        <v>43269</v>
      </c>
      <c r="F13" s="15">
        <f t="shared" si="2"/>
        <v>132832</v>
      </c>
      <c r="G13" s="15">
        <f t="shared" si="2"/>
        <v>204201</v>
      </c>
      <c r="H13" s="15">
        <f t="shared" si="2"/>
        <v>25512</v>
      </c>
      <c r="I13" s="15">
        <f t="shared" si="2"/>
        <v>151820</v>
      </c>
      <c r="J13" s="15">
        <f t="shared" si="2"/>
        <v>132210</v>
      </c>
      <c r="K13" s="15">
        <f t="shared" si="2"/>
        <v>214004</v>
      </c>
      <c r="L13" s="15">
        <f t="shared" si="2"/>
        <v>168091</v>
      </c>
      <c r="M13" s="15">
        <f t="shared" si="2"/>
        <v>71559</v>
      </c>
      <c r="N13" s="15">
        <f t="shared" si="2"/>
        <v>45884</v>
      </c>
      <c r="O13" s="11">
        <f>SUM(B13:N13)</f>
        <v>1764324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1.280510663463778</v>
      </c>
      <c r="C18" s="19">
        <v>1.348535741240096</v>
      </c>
      <c r="D18" s="19">
        <v>1.329707358125016</v>
      </c>
      <c r="E18" s="19">
        <v>0.944022441775026</v>
      </c>
      <c r="F18" s="19">
        <v>1.435992818912828</v>
      </c>
      <c r="G18" s="19">
        <v>1.538657770308545</v>
      </c>
      <c r="H18" s="19">
        <v>1.807623558655142</v>
      </c>
      <c r="I18" s="19">
        <v>1.30983862229591</v>
      </c>
      <c r="J18" s="19">
        <v>1.447385164418504</v>
      </c>
      <c r="K18" s="19">
        <v>1.222038291332969</v>
      </c>
      <c r="L18" s="19">
        <v>1.272390701085131</v>
      </c>
      <c r="M18" s="19">
        <v>1.317547308117351</v>
      </c>
      <c r="N18" s="19">
        <v>1.162637640747689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1121339.4800000002</v>
      </c>
      <c r="C20" s="24">
        <f t="shared" si="3"/>
        <v>809939.4700000001</v>
      </c>
      <c r="D20" s="24">
        <f t="shared" si="3"/>
        <v>784292.5200000001</v>
      </c>
      <c r="E20" s="24">
        <f t="shared" si="3"/>
        <v>236837.95</v>
      </c>
      <c r="F20" s="24">
        <f t="shared" si="3"/>
        <v>722957.97</v>
      </c>
      <c r="G20" s="24">
        <f t="shared" si="3"/>
        <v>1003052.6499999999</v>
      </c>
      <c r="H20" s="24">
        <f t="shared" si="3"/>
        <v>202452.96</v>
      </c>
      <c r="I20" s="24">
        <f t="shared" si="3"/>
        <v>791665.2</v>
      </c>
      <c r="J20" s="24">
        <f t="shared" si="3"/>
        <v>722320.43</v>
      </c>
      <c r="K20" s="24">
        <f t="shared" si="3"/>
        <v>911395.9700000002</v>
      </c>
      <c r="L20" s="24">
        <f t="shared" si="3"/>
        <v>850226.9400000002</v>
      </c>
      <c r="M20" s="24">
        <f t="shared" si="3"/>
        <v>445302.4199999999</v>
      </c>
      <c r="N20" s="24">
        <f t="shared" si="3"/>
        <v>222559.76</v>
      </c>
      <c r="O20" s="24">
        <f>O21+O22+O23+O24+O25+O26+O27+O28+O29</f>
        <v>8824343.719999999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 aca="true" t="shared" si="4" ref="B21:N21">ROUND(B15*B7,2)</f>
        <v>789536.3</v>
      </c>
      <c r="C21" s="28">
        <f t="shared" si="4"/>
        <v>555300.38</v>
      </c>
      <c r="D21" s="28">
        <f t="shared" si="4"/>
        <v>550503.27</v>
      </c>
      <c r="E21" s="28">
        <f t="shared" si="4"/>
        <v>229544.72</v>
      </c>
      <c r="F21" s="28">
        <f t="shared" si="4"/>
        <v>473320.27</v>
      </c>
      <c r="G21" s="28">
        <f t="shared" si="4"/>
        <v>599469.32</v>
      </c>
      <c r="H21" s="28">
        <f t="shared" si="4"/>
        <v>104303.62</v>
      </c>
      <c r="I21" s="28">
        <f t="shared" si="4"/>
        <v>546681.09</v>
      </c>
      <c r="J21" s="28">
        <f t="shared" si="4"/>
        <v>463550.01</v>
      </c>
      <c r="K21" s="28">
        <f t="shared" si="4"/>
        <v>679802.29</v>
      </c>
      <c r="L21" s="28">
        <f t="shared" si="4"/>
        <v>605107.66</v>
      </c>
      <c r="M21" s="28">
        <f t="shared" si="4"/>
        <v>299943.18</v>
      </c>
      <c r="N21" s="28">
        <f t="shared" si="4"/>
        <v>173748.34</v>
      </c>
      <c r="O21" s="28">
        <f aca="true" t="shared" si="5" ref="O21:O29">SUM(B21:N21)</f>
        <v>6070810.45</v>
      </c>
    </row>
    <row r="22" spans="1:23" ht="18.75" customHeight="1">
      <c r="A22" s="26" t="s">
        <v>33</v>
      </c>
      <c r="B22" s="28">
        <f>IF(B18&lt;&gt;0,ROUND((B18-1)*B21,2),0)</f>
        <v>221473.35</v>
      </c>
      <c r="C22" s="28">
        <f aca="true" t="shared" si="6" ref="C22:N22">IF(C18&lt;&gt;0,ROUND((C18-1)*C21,2),0)</f>
        <v>193542.03</v>
      </c>
      <c r="D22" s="28">
        <f t="shared" si="6"/>
        <v>181504.98</v>
      </c>
      <c r="E22" s="28">
        <f t="shared" si="6"/>
        <v>-12849.35</v>
      </c>
      <c r="F22" s="28">
        <f t="shared" si="6"/>
        <v>206364.24</v>
      </c>
      <c r="G22" s="28">
        <f t="shared" si="6"/>
        <v>322908.81</v>
      </c>
      <c r="H22" s="28">
        <f t="shared" si="6"/>
        <v>84238.06</v>
      </c>
      <c r="I22" s="28">
        <f t="shared" si="6"/>
        <v>169382.92</v>
      </c>
      <c r="J22" s="28">
        <f t="shared" si="6"/>
        <v>207385.4</v>
      </c>
      <c r="K22" s="28">
        <f t="shared" si="6"/>
        <v>150942.14</v>
      </c>
      <c r="L22" s="28">
        <f t="shared" si="6"/>
        <v>164825.7</v>
      </c>
      <c r="M22" s="28">
        <f t="shared" si="6"/>
        <v>95246.15</v>
      </c>
      <c r="N22" s="28">
        <f t="shared" si="6"/>
        <v>28258.02</v>
      </c>
      <c r="O22" s="28">
        <f t="shared" si="5"/>
        <v>2013222.45</v>
      </c>
      <c r="W22" s="51"/>
    </row>
    <row r="23" spans="1:15" ht="18.75" customHeight="1">
      <c r="A23" s="26" t="s">
        <v>34</v>
      </c>
      <c r="B23" s="28">
        <v>44627.1</v>
      </c>
      <c r="C23" s="28">
        <v>31940.05</v>
      </c>
      <c r="D23" s="28">
        <v>21807.87</v>
      </c>
      <c r="E23" s="28">
        <v>8965.6</v>
      </c>
      <c r="F23" s="28">
        <v>22681.44</v>
      </c>
      <c r="G23" s="28">
        <v>34923.53</v>
      </c>
      <c r="H23" s="28">
        <v>5415.88</v>
      </c>
      <c r="I23" s="28">
        <v>30292.23</v>
      </c>
      <c r="J23" s="28">
        <v>27306.13</v>
      </c>
      <c r="K23" s="28">
        <v>35805.03</v>
      </c>
      <c r="L23" s="28">
        <v>35828.3</v>
      </c>
      <c r="M23" s="28">
        <v>18454.93</v>
      </c>
      <c r="N23" s="28">
        <v>9794.44</v>
      </c>
      <c r="O23" s="28">
        <f t="shared" si="5"/>
        <v>327842.52999999997</v>
      </c>
    </row>
    <row r="24" spans="1:15" ht="18.75" customHeight="1">
      <c r="A24" s="26" t="s">
        <v>35</v>
      </c>
      <c r="B24" s="28">
        <v>3458.86</v>
      </c>
      <c r="C24" s="28">
        <v>3458.86</v>
      </c>
      <c r="D24" s="28">
        <v>1729.43</v>
      </c>
      <c r="E24" s="28">
        <v>1729.43</v>
      </c>
      <c r="F24" s="28">
        <v>1729.43</v>
      </c>
      <c r="G24" s="28">
        <v>1729.43</v>
      </c>
      <c r="H24" s="28">
        <v>1729.43</v>
      </c>
      <c r="I24" s="28">
        <v>1729.43</v>
      </c>
      <c r="J24" s="28">
        <v>1729.43</v>
      </c>
      <c r="K24" s="28">
        <v>1729.43</v>
      </c>
      <c r="L24" s="28">
        <v>1729.43</v>
      </c>
      <c r="M24" s="28">
        <v>1729.43</v>
      </c>
      <c r="N24" s="28">
        <v>1729.43</v>
      </c>
      <c r="O24" s="28">
        <f t="shared" si="5"/>
        <v>25941.45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-4111.98</v>
      </c>
      <c r="E25" s="28">
        <v>0</v>
      </c>
      <c r="F25" s="28">
        <v>-10042.77</v>
      </c>
      <c r="G25" s="28">
        <v>0</v>
      </c>
      <c r="H25" s="28">
        <v>-2104.18</v>
      </c>
      <c r="I25" s="28">
        <v>0</v>
      </c>
      <c r="J25" s="28">
        <v>-5811.51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-22070.440000000002</v>
      </c>
    </row>
    <row r="26" spans="1:26" ht="18.75" customHeight="1">
      <c r="A26" s="26" t="s">
        <v>68</v>
      </c>
      <c r="B26" s="28">
        <v>1221.84</v>
      </c>
      <c r="C26" s="28">
        <v>904.01</v>
      </c>
      <c r="D26" s="28">
        <v>867.53</v>
      </c>
      <c r="E26" s="28">
        <v>263.13</v>
      </c>
      <c r="F26" s="28">
        <v>799.8</v>
      </c>
      <c r="G26" s="28">
        <v>1107.21</v>
      </c>
      <c r="H26" s="28">
        <v>224.05</v>
      </c>
      <c r="I26" s="28">
        <v>862.32</v>
      </c>
      <c r="J26" s="28">
        <v>802.4</v>
      </c>
      <c r="K26" s="28">
        <v>1003.01</v>
      </c>
      <c r="L26" s="28">
        <v>932.67</v>
      </c>
      <c r="M26" s="28">
        <v>479.36</v>
      </c>
      <c r="N26" s="28">
        <v>247.5</v>
      </c>
      <c r="O26" s="28">
        <f t="shared" si="5"/>
        <v>9714.83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954.64</v>
      </c>
      <c r="C27" s="28">
        <v>710.8</v>
      </c>
      <c r="D27" s="28">
        <v>623.4</v>
      </c>
      <c r="E27" s="28">
        <v>190.42</v>
      </c>
      <c r="F27" s="28">
        <v>627.33</v>
      </c>
      <c r="G27" s="28">
        <v>845.1</v>
      </c>
      <c r="H27" s="28">
        <v>156.5</v>
      </c>
      <c r="I27" s="28">
        <v>661.25</v>
      </c>
      <c r="J27" s="28">
        <v>623.4</v>
      </c>
      <c r="K27" s="28">
        <v>812.55</v>
      </c>
      <c r="L27" s="28">
        <v>721.22</v>
      </c>
      <c r="M27" s="28">
        <v>408.2</v>
      </c>
      <c r="N27" s="28">
        <v>213.89</v>
      </c>
      <c r="O27" s="28">
        <f t="shared" si="5"/>
        <v>7548.700000000001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445.34</v>
      </c>
      <c r="C28" s="28">
        <v>331.57</v>
      </c>
      <c r="D28" s="28">
        <v>290.81</v>
      </c>
      <c r="E28" s="28">
        <v>88.82</v>
      </c>
      <c r="F28" s="28">
        <v>292.63</v>
      </c>
      <c r="G28" s="28">
        <v>394.23</v>
      </c>
      <c r="H28" s="28">
        <v>73.01</v>
      </c>
      <c r="I28" s="28">
        <v>306.63</v>
      </c>
      <c r="J28" s="28">
        <v>295.07</v>
      </c>
      <c r="K28" s="28">
        <v>373.55</v>
      </c>
      <c r="L28" s="28">
        <v>336.44</v>
      </c>
      <c r="M28" s="28">
        <v>190.43</v>
      </c>
      <c r="N28" s="28">
        <v>99.78</v>
      </c>
      <c r="O28" s="28">
        <f t="shared" si="5"/>
        <v>3518.3100000000004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59622.05</v>
      </c>
      <c r="C29" s="28">
        <v>23751.77</v>
      </c>
      <c r="D29" s="28">
        <v>31077.21</v>
      </c>
      <c r="E29" s="28">
        <v>8905.18</v>
      </c>
      <c r="F29" s="28">
        <v>27185.6</v>
      </c>
      <c r="G29" s="28">
        <v>41675.02</v>
      </c>
      <c r="H29" s="28">
        <v>8416.59</v>
      </c>
      <c r="I29" s="28">
        <v>41749.33</v>
      </c>
      <c r="J29" s="28">
        <v>26440.1</v>
      </c>
      <c r="K29" s="28">
        <v>40927.97</v>
      </c>
      <c r="L29" s="28">
        <v>40745.52</v>
      </c>
      <c r="M29" s="28">
        <v>28850.74</v>
      </c>
      <c r="N29" s="28">
        <v>8468.36</v>
      </c>
      <c r="O29" s="28">
        <f t="shared" si="5"/>
        <v>387815.43999999994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-57284.22</v>
      </c>
      <c r="C31" s="28">
        <f aca="true" t="shared" si="7" ref="C31:O31">+C32+C34+C47+C48+C49+C54-C55</f>
        <v>-59384.45</v>
      </c>
      <c r="D31" s="28">
        <f t="shared" si="7"/>
        <v>-51560.840000000004</v>
      </c>
      <c r="E31" s="28">
        <f t="shared" si="7"/>
        <v>-11371.949999999999</v>
      </c>
      <c r="F31" s="28">
        <f t="shared" si="7"/>
        <v>-36721.39</v>
      </c>
      <c r="G31" s="28">
        <f t="shared" si="7"/>
        <v>-50557.21</v>
      </c>
      <c r="H31" s="28">
        <f t="shared" si="7"/>
        <v>-10631.050000000001</v>
      </c>
      <c r="I31" s="28">
        <f t="shared" si="7"/>
        <v>-63851.87</v>
      </c>
      <c r="J31" s="28">
        <f t="shared" si="7"/>
        <v>-43247.88</v>
      </c>
      <c r="K31" s="28">
        <f t="shared" si="7"/>
        <v>-40583.75</v>
      </c>
      <c r="L31" s="28">
        <f t="shared" si="7"/>
        <v>-32395.809999999998</v>
      </c>
      <c r="M31" s="28">
        <f t="shared" si="7"/>
        <v>-20190.74</v>
      </c>
      <c r="N31" s="28">
        <f t="shared" si="7"/>
        <v>-15663.019999999999</v>
      </c>
      <c r="O31" s="28">
        <f t="shared" si="7"/>
        <v>-493444.18000000005</v>
      </c>
    </row>
    <row r="32" spans="1:15" ht="18.75" customHeight="1">
      <c r="A32" s="26" t="s">
        <v>38</v>
      </c>
      <c r="B32" s="29">
        <f>+B33</f>
        <v>-50490</v>
      </c>
      <c r="C32" s="29">
        <f>+C33</f>
        <v>-54357.6</v>
      </c>
      <c r="D32" s="29">
        <f aca="true" t="shared" si="8" ref="D32:O32">+D33</f>
        <v>-46736.8</v>
      </c>
      <c r="E32" s="29">
        <f t="shared" si="8"/>
        <v>-9908.8</v>
      </c>
      <c r="F32" s="29">
        <f t="shared" si="8"/>
        <v>-32274</v>
      </c>
      <c r="G32" s="29">
        <f t="shared" si="8"/>
        <v>-44400.4</v>
      </c>
      <c r="H32" s="29">
        <f t="shared" si="8"/>
        <v>-9385.2</v>
      </c>
      <c r="I32" s="29">
        <f t="shared" si="8"/>
        <v>-59056.8</v>
      </c>
      <c r="J32" s="29">
        <f t="shared" si="8"/>
        <v>-38786</v>
      </c>
      <c r="K32" s="29">
        <f t="shared" si="8"/>
        <v>-35006.4</v>
      </c>
      <c r="L32" s="29">
        <f t="shared" si="8"/>
        <v>-27209.6</v>
      </c>
      <c r="M32" s="29">
        <f t="shared" si="8"/>
        <v>-17525.2</v>
      </c>
      <c r="N32" s="29">
        <f t="shared" si="8"/>
        <v>-14286.8</v>
      </c>
      <c r="O32" s="29">
        <f t="shared" si="8"/>
        <v>-439423.60000000003</v>
      </c>
    </row>
    <row r="33" spans="1:26" ht="18.75" customHeight="1">
      <c r="A33" s="27" t="s">
        <v>39</v>
      </c>
      <c r="B33" s="16">
        <f>ROUND((-B9)*$G$3,2)</f>
        <v>-50490</v>
      </c>
      <c r="C33" s="16">
        <f aca="true" t="shared" si="9" ref="C33:N33">ROUND((-C9)*$G$3,2)</f>
        <v>-54357.6</v>
      </c>
      <c r="D33" s="16">
        <f t="shared" si="9"/>
        <v>-46736.8</v>
      </c>
      <c r="E33" s="16">
        <f t="shared" si="9"/>
        <v>-9908.8</v>
      </c>
      <c r="F33" s="16">
        <f t="shared" si="9"/>
        <v>-32274</v>
      </c>
      <c r="G33" s="16">
        <f t="shared" si="9"/>
        <v>-44400.4</v>
      </c>
      <c r="H33" s="16">
        <f t="shared" si="9"/>
        <v>-9385.2</v>
      </c>
      <c r="I33" s="16">
        <f t="shared" si="9"/>
        <v>-59056.8</v>
      </c>
      <c r="J33" s="16">
        <f t="shared" si="9"/>
        <v>-38786</v>
      </c>
      <c r="K33" s="16">
        <f t="shared" si="9"/>
        <v>-35006.4</v>
      </c>
      <c r="L33" s="16">
        <f t="shared" si="9"/>
        <v>-27209.6</v>
      </c>
      <c r="M33" s="16">
        <f t="shared" si="9"/>
        <v>-17525.2</v>
      </c>
      <c r="N33" s="16">
        <f t="shared" si="9"/>
        <v>-14286.8</v>
      </c>
      <c r="O33" s="30">
        <f aca="true" t="shared" si="10" ref="O33:O55">SUM(B33:N33)</f>
        <v>-439423.60000000003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-6794.22</v>
      </c>
      <c r="C34" s="29">
        <f aca="true" t="shared" si="11" ref="C34:O34">SUM(C35:C45)</f>
        <v>-5026.85</v>
      </c>
      <c r="D34" s="29">
        <f t="shared" si="11"/>
        <v>-4824.04</v>
      </c>
      <c r="E34" s="29">
        <f t="shared" si="11"/>
        <v>-1463.15</v>
      </c>
      <c r="F34" s="29">
        <f t="shared" si="11"/>
        <v>-4447.39</v>
      </c>
      <c r="G34" s="29">
        <f t="shared" si="11"/>
        <v>-6156.81</v>
      </c>
      <c r="H34" s="29">
        <f t="shared" si="11"/>
        <v>-1245.85</v>
      </c>
      <c r="I34" s="29">
        <f t="shared" si="11"/>
        <v>-4795.07</v>
      </c>
      <c r="J34" s="29">
        <f t="shared" si="11"/>
        <v>-4461.88</v>
      </c>
      <c r="K34" s="29">
        <f t="shared" si="11"/>
        <v>-5577.35</v>
      </c>
      <c r="L34" s="29">
        <f t="shared" si="11"/>
        <v>-5186.21</v>
      </c>
      <c r="M34" s="29">
        <f t="shared" si="11"/>
        <v>-2665.54</v>
      </c>
      <c r="N34" s="29">
        <f t="shared" si="11"/>
        <v>-1376.22</v>
      </c>
      <c r="O34" s="29">
        <f t="shared" si="11"/>
        <v>-54020.58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-6794.22</v>
      </c>
      <c r="C43" s="31">
        <v>-5026.85</v>
      </c>
      <c r="D43" s="31">
        <v>-4824.04</v>
      </c>
      <c r="E43" s="31">
        <v>-1463.15</v>
      </c>
      <c r="F43" s="31">
        <v>-4447.39</v>
      </c>
      <c r="G43" s="31">
        <v>-6156.81</v>
      </c>
      <c r="H43" s="31">
        <v>-1245.85</v>
      </c>
      <c r="I43" s="31">
        <v>-4795.07</v>
      </c>
      <c r="J43" s="31">
        <v>-4461.88</v>
      </c>
      <c r="K43" s="31">
        <v>-5577.35</v>
      </c>
      <c r="L43" s="31">
        <v>-5186.21</v>
      </c>
      <c r="M43" s="31">
        <v>-2665.54</v>
      </c>
      <c r="N43" s="31">
        <v>-1376.22</v>
      </c>
      <c r="O43" s="31">
        <f>SUM(B43:N43)</f>
        <v>-54020.58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>SUM(B44:N44)</f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>SUM(B45:N45)</f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-73177.31</v>
      </c>
      <c r="C50" s="33">
        <v>-68721.09</v>
      </c>
      <c r="D50" s="33">
        <v>-54359.76</v>
      </c>
      <c r="E50" s="33">
        <v>-22497.31</v>
      </c>
      <c r="F50" s="33">
        <v>-60417.69</v>
      </c>
      <c r="G50" s="33">
        <v>-89434.42</v>
      </c>
      <c r="H50" s="33">
        <v>-18846.54</v>
      </c>
      <c r="I50" s="33">
        <v>-67147.51</v>
      </c>
      <c r="J50" s="33">
        <v>-54494.14</v>
      </c>
      <c r="K50" s="33">
        <v>-56528.93</v>
      </c>
      <c r="L50" s="33">
        <v>-49294.96</v>
      </c>
      <c r="M50" s="33">
        <v>-21768.82</v>
      </c>
      <c r="N50" s="33">
        <v>-8296.23</v>
      </c>
      <c r="O50" s="31">
        <f t="shared" si="10"/>
        <v>-644984.71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73177.31</v>
      </c>
      <c r="C51" s="33">
        <v>68721.09</v>
      </c>
      <c r="D51" s="33">
        <v>54359.76</v>
      </c>
      <c r="E51" s="33">
        <v>22497.31</v>
      </c>
      <c r="F51" s="33">
        <v>60417.69</v>
      </c>
      <c r="G51" s="33">
        <v>89434.42</v>
      </c>
      <c r="H51" s="33">
        <v>18846.54</v>
      </c>
      <c r="I51" s="33">
        <v>67147.51</v>
      </c>
      <c r="J51" s="33">
        <v>54494.14</v>
      </c>
      <c r="K51" s="33">
        <v>56528.93</v>
      </c>
      <c r="L51" s="33">
        <v>49294.96</v>
      </c>
      <c r="M51" s="33">
        <v>21768.82</v>
      </c>
      <c r="N51" s="33">
        <v>8296.23</v>
      </c>
      <c r="O51" s="31">
        <f t="shared" si="10"/>
        <v>644984.71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1064055.2600000002</v>
      </c>
      <c r="C53" s="34">
        <f aca="true" t="shared" si="13" ref="C53:N53">+C20+C31</f>
        <v>750555.0200000001</v>
      </c>
      <c r="D53" s="34">
        <f t="shared" si="13"/>
        <v>732731.6800000002</v>
      </c>
      <c r="E53" s="34">
        <f t="shared" si="13"/>
        <v>225466</v>
      </c>
      <c r="F53" s="34">
        <f t="shared" si="13"/>
        <v>686236.58</v>
      </c>
      <c r="G53" s="34">
        <f t="shared" si="13"/>
        <v>952495.44</v>
      </c>
      <c r="H53" s="34">
        <f t="shared" si="13"/>
        <v>191821.91</v>
      </c>
      <c r="I53" s="34">
        <f t="shared" si="13"/>
        <v>727813.33</v>
      </c>
      <c r="J53" s="34">
        <f t="shared" si="13"/>
        <v>679072.55</v>
      </c>
      <c r="K53" s="34">
        <f t="shared" si="13"/>
        <v>870812.2200000002</v>
      </c>
      <c r="L53" s="34">
        <f t="shared" si="13"/>
        <v>817831.1300000001</v>
      </c>
      <c r="M53" s="34">
        <f t="shared" si="13"/>
        <v>425111.67999999993</v>
      </c>
      <c r="N53" s="34">
        <f t="shared" si="13"/>
        <v>206896.74000000002</v>
      </c>
      <c r="O53" s="34">
        <f>SUM(B53:N53)</f>
        <v>8330899.54</v>
      </c>
      <c r="P53"/>
      <c r="Q53" s="41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1064055.26</v>
      </c>
      <c r="C59" s="42">
        <f t="shared" si="14"/>
        <v>750555.01</v>
      </c>
      <c r="D59" s="42">
        <f t="shared" si="14"/>
        <v>732731.68</v>
      </c>
      <c r="E59" s="42">
        <f t="shared" si="14"/>
        <v>225466</v>
      </c>
      <c r="F59" s="42">
        <f t="shared" si="14"/>
        <v>686236.57</v>
      </c>
      <c r="G59" s="42">
        <f t="shared" si="14"/>
        <v>952495.43</v>
      </c>
      <c r="H59" s="42">
        <f t="shared" si="14"/>
        <v>191821.92</v>
      </c>
      <c r="I59" s="42">
        <f t="shared" si="14"/>
        <v>727813.33</v>
      </c>
      <c r="J59" s="42">
        <f t="shared" si="14"/>
        <v>679072.54</v>
      </c>
      <c r="K59" s="42">
        <f t="shared" si="14"/>
        <v>870812.22</v>
      </c>
      <c r="L59" s="42">
        <f t="shared" si="14"/>
        <v>817831.13</v>
      </c>
      <c r="M59" s="42">
        <f t="shared" si="14"/>
        <v>425111.68</v>
      </c>
      <c r="N59" s="42">
        <f t="shared" si="14"/>
        <v>206896.74</v>
      </c>
      <c r="O59" s="34">
        <f t="shared" si="14"/>
        <v>8330899.51</v>
      </c>
      <c r="Q59"/>
    </row>
    <row r="60" spans="1:18" ht="18.75" customHeight="1">
      <c r="A60" s="26" t="s">
        <v>54</v>
      </c>
      <c r="B60" s="42">
        <v>878235.12</v>
      </c>
      <c r="C60" s="42">
        <v>547050.1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1425285.22</v>
      </c>
      <c r="P60"/>
      <c r="Q60"/>
      <c r="R60" s="41"/>
    </row>
    <row r="61" spans="1:16" ht="18.75" customHeight="1">
      <c r="A61" s="26" t="s">
        <v>55</v>
      </c>
      <c r="B61" s="42">
        <v>185820.14</v>
      </c>
      <c r="C61" s="42">
        <v>203504.91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389325.05000000005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732731.68</v>
      </c>
      <c r="E62" s="43">
        <v>0</v>
      </c>
      <c r="F62" s="43">
        <v>0</v>
      </c>
      <c r="G62" s="43">
        <v>0</v>
      </c>
      <c r="H62" s="42">
        <v>191821.92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924553.6000000001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225466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225466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686236.57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686236.57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952495.43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952495.43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727813.33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727813.33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679072.54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679072.54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870812.22</v>
      </c>
      <c r="L68" s="29">
        <v>817831.13</v>
      </c>
      <c r="M68" s="43">
        <v>0</v>
      </c>
      <c r="N68" s="43">
        <v>0</v>
      </c>
      <c r="O68" s="34">
        <f t="shared" si="15"/>
        <v>1688643.35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425111.68</v>
      </c>
      <c r="N69" s="43">
        <v>0</v>
      </c>
      <c r="O69" s="34">
        <f t="shared" si="15"/>
        <v>425111.68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206896.74</v>
      </c>
      <c r="O70" s="46">
        <f t="shared" si="15"/>
        <v>206896.74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3.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3.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3.5">
      <c r="N75" s="53"/>
    </row>
    <row r="76" ht="13.5">
      <c r="N76" s="53"/>
    </row>
    <row r="77" ht="14.25">
      <c r="N77" s="53"/>
    </row>
    <row r="78" ht="13.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spans="3:14" ht="13.5">
      <c r="C96" s="52"/>
      <c r="D96" s="52"/>
      <c r="E96" s="52"/>
      <c r="N96" s="53"/>
    </row>
    <row r="97" spans="3:14" ht="13.5">
      <c r="C97" s="52"/>
      <c r="E97" s="52"/>
      <c r="N97" s="53"/>
    </row>
    <row r="98" ht="13.5"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2023-01-17T11:56:40Z</dcterms:modified>
  <cp:category/>
  <cp:version/>
  <cp:contentType/>
  <cp:contentStatus/>
</cp:coreProperties>
</file>