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<sst xmlns="http://schemas.openxmlformats.org/spreadsheetml/2006/main" count="88" uniqueCount="85">
  <si>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</si>
  <si>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</si>
  <si>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</si>
  <si>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</si>
  <si>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</si>
  <si>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</si>
  <si>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</si>
  <si>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</si>
  <si>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</si>
  <si>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</si>
  <si>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</si>
  <si>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</si>
  <si>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</si>
  <si>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</si>
  <si>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</si>
  <si>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</si>
  <si>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</si>
  <si>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</si>
  <si>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</si>
  <si>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</si>
  <si>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</si>
  <si>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</si>
  <si>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</si>
  <si>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</si>
  <si>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</si>
  <si>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</si>
  <si>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</si>
  <si>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</si>
  <si>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</si>
  <si>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</si>
  <si>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</si>
  <si>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</si>
  <si>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</si>
  <si>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</si>
  <si>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</si>
  <si>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</si>
  <si>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</si>
  <si>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</si>
  <si>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</si>
  <si>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</si>
  <si>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</si>
  <si>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</si>
  <si>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</si>
  <si>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</si>
  <si>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</si>
  <si>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</si>
  <si>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</si>
  <si>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</si>
  <si>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</si>
  <si>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</si>
  <si>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</si>
  <si>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</si>
  <si>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</si>
  <si>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</si>
  <si>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</si>
  <si>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</si>
  <si>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</si>
  <si>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</si>
  <si>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</si>
  <si>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</si>
  <si>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</si>
  <si>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</si>
  <si>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</si>
  <si>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</si>
  <si>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</si>
  <si>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</si>
  <si>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</si>
  <si>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</si>
  <si>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</si>
  <si>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</si>
  <si>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</si>
  <si>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</si>
  <si>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</si>
  <si>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</si>
  <si>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</si>
  <si>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</si>
  <si>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</si>
  <si>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</si>
  <si>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</si>
  <si>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</si>
  <si>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</si>
  <si>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</si>
  <si>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</si>
  <si>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OPERAÇÃO 02/12/22 - VENCIMENTO 09/12/22</t>
  </si>
  <si>
    <t>1.1. Pagantes sem Bilhete Único (1.1.1. + 1.1.2.)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</si>
</sst>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600075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353592</v>
      </c>
      <c r="C7" s="9">
        <f t="shared" si="0"/>
        <v>245008</v>
      </c>
      <c r="D7" s="9">
        <f t="shared" si="0"/>
        <v>253853</v>
      </c>
      <c r="E7" s="9">
        <f t="shared" si="0"/>
        <v>61238</v>
      </c>
      <c r="F7" s="9">
        <f t="shared" si="0"/>
        <v>206011</v>
      </c>
      <c r="G7" s="9">
        <f t="shared" si="0"/>
        <v>328303</v>
      </c>
      <c r="H7" s="9">
        <f t="shared" si="0"/>
        <v>38374</v>
      </c>
      <c r="I7" s="9">
        <f t="shared" si="0"/>
        <v>254633</v>
      </c>
      <c r="J7" s="9">
        <f t="shared" si="0"/>
        <v>199821</v>
      </c>
      <c r="K7" s="9">
        <f t="shared" si="0"/>
        <v>324328</v>
      </c>
      <c r="L7" s="9">
        <f t="shared" si="0"/>
        <v>253244</v>
      </c>
      <c r="M7" s="9">
        <f t="shared" si="0"/>
        <v>120376</v>
      </c>
      <c r="N7" s="9">
        <f t="shared" si="0"/>
        <v>77118</v>
      </c>
      <c r="O7" s="9">
        <f t="shared" si="0"/>
        <v>2715899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84</v>
      </c>
      <c r="B8" s="11">
        <f aca="true" t="shared" si="1" ref="B8:O8">B9+B10</f>
        <v>12033</v>
      </c>
      <c r="C8" s="11">
        <f t="shared" si="1"/>
        <v>12596</v>
      </c>
      <c r="D8" s="11">
        <f t="shared" si="1"/>
        <v>10110</v>
      </c>
      <c r="E8" s="11">
        <f t="shared" si="1"/>
        <v>2061</v>
      </c>
      <c r="F8" s="11">
        <f t="shared" si="1"/>
        <v>7308</v>
      </c>
      <c r="G8" s="11">
        <f t="shared" si="1"/>
        <v>10366</v>
      </c>
      <c r="H8" s="11">
        <f t="shared" si="1"/>
        <v>1888</v>
      </c>
      <c r="I8" s="11">
        <f t="shared" si="1"/>
        <v>14679</v>
      </c>
      <c r="J8" s="11">
        <f t="shared" si="1"/>
        <v>9290</v>
      </c>
      <c r="K8" s="11">
        <f t="shared" si="1"/>
        <v>8094</v>
      </c>
      <c r="L8" s="11">
        <f t="shared" si="1"/>
        <v>6634</v>
      </c>
      <c r="M8" s="11">
        <f t="shared" si="1"/>
        <v>5147</v>
      </c>
      <c r="N8" s="11">
        <f t="shared" si="1"/>
        <v>3859</v>
      </c>
      <c r="O8" s="11">
        <f t="shared" si="1"/>
        <v>104065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12033</v>
      </c>
      <c r="C9" s="11">
        <v>12596</v>
      </c>
      <c r="D9" s="11">
        <v>10110</v>
      </c>
      <c r="E9" s="11">
        <v>2061</v>
      </c>
      <c r="F9" s="11">
        <v>7308</v>
      </c>
      <c r="G9" s="11">
        <v>10366</v>
      </c>
      <c r="H9" s="11">
        <v>1888</v>
      </c>
      <c r="I9" s="11">
        <v>14679</v>
      </c>
      <c r="J9" s="11">
        <v>9290</v>
      </c>
      <c r="K9" s="11">
        <v>8078</v>
      </c>
      <c r="L9" s="11">
        <v>6634</v>
      </c>
      <c r="M9" s="11">
        <v>5143</v>
      </c>
      <c r="N9" s="11">
        <v>3847</v>
      </c>
      <c r="O9" s="11">
        <f>SUM(B9:N9)</f>
        <v>104033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16</v>
      </c>
      <c r="L10" s="13">
        <v>0</v>
      </c>
      <c r="M10" s="13">
        <v>4</v>
      </c>
      <c r="N10" s="13">
        <v>12</v>
      </c>
      <c r="O10" s="11">
        <f>SUM(B10:N10)</f>
        <v>32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341559</v>
      </c>
      <c r="C11" s="13">
        <v>232412</v>
      </c>
      <c r="D11" s="13">
        <v>243743</v>
      </c>
      <c r="E11" s="13">
        <v>59177</v>
      </c>
      <c r="F11" s="13">
        <v>198703</v>
      </c>
      <c r="G11" s="13">
        <v>317937</v>
      </c>
      <c r="H11" s="13">
        <v>36486</v>
      </c>
      <c r="I11" s="13">
        <v>239954</v>
      </c>
      <c r="J11" s="13">
        <v>190531</v>
      </c>
      <c r="K11" s="13">
        <v>316234</v>
      </c>
      <c r="L11" s="13">
        <v>246610</v>
      </c>
      <c r="M11" s="13">
        <v>115229</v>
      </c>
      <c r="N11" s="13">
        <v>73259</v>
      </c>
      <c r="O11" s="11">
        <f>SUM(B11:N11)</f>
        <v>2611834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22909</v>
      </c>
      <c r="C12" s="13">
        <v>19442</v>
      </c>
      <c r="D12" s="13">
        <v>17472</v>
      </c>
      <c r="E12" s="13">
        <v>6031</v>
      </c>
      <c r="F12" s="13">
        <v>17778</v>
      </c>
      <c r="G12" s="13">
        <v>28882</v>
      </c>
      <c r="H12" s="13">
        <v>3584</v>
      </c>
      <c r="I12" s="13">
        <v>21901</v>
      </c>
      <c r="J12" s="13">
        <v>15472</v>
      </c>
      <c r="K12" s="13">
        <v>20095</v>
      </c>
      <c r="L12" s="13">
        <v>15815</v>
      </c>
      <c r="M12" s="13">
        <v>5368</v>
      </c>
      <c r="N12" s="13">
        <v>3058</v>
      </c>
      <c r="O12" s="11">
        <f>SUM(B12:N12)</f>
        <v>197807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318650</v>
      </c>
      <c r="C13" s="15">
        <f t="shared" si="2"/>
        <v>212970</v>
      </c>
      <c r="D13" s="15">
        <f t="shared" si="2"/>
        <v>226271</v>
      </c>
      <c r="E13" s="15">
        <f t="shared" si="2"/>
        <v>53146</v>
      </c>
      <c r="F13" s="15">
        <f t="shared" si="2"/>
        <v>180925</v>
      </c>
      <c r="G13" s="15">
        <f t="shared" si="2"/>
        <v>289055</v>
      </c>
      <c r="H13" s="15">
        <f t="shared" si="2"/>
        <v>32902</v>
      </c>
      <c r="I13" s="15">
        <f t="shared" si="2"/>
        <v>218053</v>
      </c>
      <c r="J13" s="15">
        <f t="shared" si="2"/>
        <v>175059</v>
      </c>
      <c r="K13" s="15">
        <f t="shared" si="2"/>
        <v>296139</v>
      </c>
      <c r="L13" s="15">
        <f t="shared" si="2"/>
        <v>230795</v>
      </c>
      <c r="M13" s="15">
        <f t="shared" si="2"/>
        <v>109861</v>
      </c>
      <c r="N13" s="15">
        <f t="shared" si="2"/>
        <v>70201</v>
      </c>
      <c r="O13" s="11">
        <f>SUM(B13:N13)</f>
        <v>2414027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1.258650635017385</v>
      </c>
      <c r="C18" s="19">
        <v>1.333329387722826</v>
      </c>
      <c r="D18" s="19">
        <v>1.306071149168583</v>
      </c>
      <c r="E18" s="19">
        <v>0.93399872931292</v>
      </c>
      <c r="F18" s="19">
        <v>1.419960018036318</v>
      </c>
      <c r="G18" s="19">
        <v>1.529475070356054</v>
      </c>
      <c r="H18" s="19">
        <v>1.733512996634841</v>
      </c>
      <c r="I18" s="19">
        <v>1.306606792611099</v>
      </c>
      <c r="J18" s="19">
        <v>1.417342278578542</v>
      </c>
      <c r="K18" s="19">
        <v>1.191792365334846</v>
      </c>
      <c r="L18" s="19">
        <v>1.258292327838387</v>
      </c>
      <c r="M18" s="19">
        <v>1.292076920597972</v>
      </c>
      <c r="N18" s="19">
        <v>1.160789833882658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1439819.9200000002</v>
      </c>
      <c r="C20" s="24">
        <f t="shared" si="3"/>
        <v>1067078.78</v>
      </c>
      <c r="D20" s="24">
        <f t="shared" si="3"/>
        <v>944672.2700000003</v>
      </c>
      <c r="E20" s="24">
        <f t="shared" si="3"/>
        <v>283388.01999999996</v>
      </c>
      <c r="F20" s="24">
        <f t="shared" si="3"/>
        <v>958274.26</v>
      </c>
      <c r="G20" s="24">
        <f t="shared" si="3"/>
        <v>1375125.8499999999</v>
      </c>
      <c r="H20" s="24">
        <f t="shared" si="3"/>
        <v>241588.69</v>
      </c>
      <c r="I20" s="24">
        <f t="shared" si="3"/>
        <v>1089740.08</v>
      </c>
      <c r="J20" s="24">
        <f t="shared" si="3"/>
        <v>921772.83</v>
      </c>
      <c r="K20" s="24">
        <f t="shared" si="3"/>
        <v>1209987.95</v>
      </c>
      <c r="L20" s="24">
        <f t="shared" si="3"/>
        <v>1141351.3299999996</v>
      </c>
      <c r="M20" s="24">
        <f t="shared" si="3"/>
        <v>644043.24</v>
      </c>
      <c r="N20" s="24">
        <f t="shared" si="3"/>
        <v>331020.55</v>
      </c>
      <c r="O20" s="24">
        <f>O21+O22+O23+O24+O25+O26+O27+O28+O29</f>
        <v>11647863.769999998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 aca="true" t="shared" si="4" ref="B21:N21">ROUND(B15*B7,2)</f>
        <v>1038287.55</v>
      </c>
      <c r="C21" s="28">
        <f t="shared" si="4"/>
        <v>743231.77</v>
      </c>
      <c r="D21" s="28">
        <f t="shared" si="4"/>
        <v>675350.52</v>
      </c>
      <c r="E21" s="28">
        <f t="shared" si="4"/>
        <v>278320.59</v>
      </c>
      <c r="F21" s="28">
        <f t="shared" si="4"/>
        <v>635255.52</v>
      </c>
      <c r="G21" s="28">
        <f t="shared" si="4"/>
        <v>832970.37</v>
      </c>
      <c r="H21" s="28">
        <f t="shared" si="4"/>
        <v>130721.03</v>
      </c>
      <c r="I21" s="28">
        <f t="shared" si="4"/>
        <v>766980.06</v>
      </c>
      <c r="J21" s="28">
        <f t="shared" si="4"/>
        <v>605377.7</v>
      </c>
      <c r="K21" s="28">
        <f t="shared" si="4"/>
        <v>928778.09</v>
      </c>
      <c r="L21" s="28">
        <f t="shared" si="4"/>
        <v>825752.71</v>
      </c>
      <c r="M21" s="28">
        <f t="shared" si="4"/>
        <v>452926.74</v>
      </c>
      <c r="N21" s="28">
        <f t="shared" si="4"/>
        <v>262100.95</v>
      </c>
      <c r="O21" s="28">
        <f aca="true" t="shared" si="5" ref="O21:O29">SUM(B21:N21)</f>
        <v>8176053.600000001</v>
      </c>
    </row>
    <row r="22" spans="1:23" ht="18.75" customHeight="1">
      <c r="A22" s="26" t="s">
        <v>33</v>
      </c>
      <c r="B22" s="28">
        <f>IF(B18&lt;&gt;0,ROUND((B18-1)*B21,2),0)</f>
        <v>268553.73</v>
      </c>
      <c r="C22" s="28">
        <f aca="true" t="shared" si="6" ref="C22:N22">IF(C18&lt;&gt;0,ROUND((C18-1)*C21,2),0)</f>
        <v>247740.99</v>
      </c>
      <c r="D22" s="28">
        <f t="shared" si="6"/>
        <v>206705.31</v>
      </c>
      <c r="E22" s="28">
        <f t="shared" si="6"/>
        <v>-18369.51</v>
      </c>
      <c r="F22" s="28">
        <f t="shared" si="6"/>
        <v>266781.92</v>
      </c>
      <c r="G22" s="28">
        <f t="shared" si="6"/>
        <v>441037.05</v>
      </c>
      <c r="H22" s="28">
        <f t="shared" si="6"/>
        <v>95885.57</v>
      </c>
      <c r="I22" s="28">
        <f t="shared" si="6"/>
        <v>235161.3</v>
      </c>
      <c r="J22" s="28">
        <f t="shared" si="6"/>
        <v>252649.71</v>
      </c>
      <c r="K22" s="28">
        <f t="shared" si="6"/>
        <v>178132.55</v>
      </c>
      <c r="L22" s="28">
        <f t="shared" si="6"/>
        <v>213285.59</v>
      </c>
      <c r="M22" s="28">
        <f t="shared" si="6"/>
        <v>132289.45</v>
      </c>
      <c r="N22" s="28">
        <f t="shared" si="6"/>
        <v>42143.17</v>
      </c>
      <c r="O22" s="28">
        <f t="shared" si="5"/>
        <v>2561996.83</v>
      </c>
      <c r="W22" s="51"/>
    </row>
    <row r="23" spans="1:15" ht="18.75" customHeight="1">
      <c r="A23" s="26" t="s">
        <v>34</v>
      </c>
      <c r="B23" s="28">
        <v>67406.17</v>
      </c>
      <c r="C23" s="28">
        <v>47029.77</v>
      </c>
      <c r="D23" s="28">
        <v>32285.93</v>
      </c>
      <c r="E23" s="28">
        <v>12306.86</v>
      </c>
      <c r="F23" s="28">
        <v>35709.93</v>
      </c>
      <c r="G23" s="28">
        <v>55422.15</v>
      </c>
      <c r="H23" s="28">
        <v>6525.77</v>
      </c>
      <c r="I23" s="28">
        <v>42323.62</v>
      </c>
      <c r="J23" s="28">
        <v>39760.31</v>
      </c>
      <c r="K23" s="28">
        <v>58308.96</v>
      </c>
      <c r="L23" s="28">
        <v>57910.28</v>
      </c>
      <c r="M23" s="28">
        <v>27161.08</v>
      </c>
      <c r="N23" s="28">
        <v>16014.85</v>
      </c>
      <c r="O23" s="28">
        <f t="shared" si="5"/>
        <v>498165.68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1729.43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25941.45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-4111.98</v>
      </c>
      <c r="E25" s="28">
        <v>0</v>
      </c>
      <c r="F25" s="28">
        <v>-10042.77</v>
      </c>
      <c r="G25" s="28">
        <v>0</v>
      </c>
      <c r="H25" s="28">
        <v>-2104.18</v>
      </c>
      <c r="I25" s="28">
        <v>0</v>
      </c>
      <c r="J25" s="28">
        <v>-5811.51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-22070.440000000002</v>
      </c>
    </row>
    <row r="26" spans="1:26" ht="18.75" customHeight="1">
      <c r="A26" s="26" t="s">
        <v>68</v>
      </c>
      <c r="B26" s="28">
        <v>1091.58</v>
      </c>
      <c r="C26" s="28">
        <v>823.25</v>
      </c>
      <c r="D26" s="28">
        <v>721.64</v>
      </c>
      <c r="E26" s="28">
        <v>216.23</v>
      </c>
      <c r="F26" s="28">
        <v>734.67</v>
      </c>
      <c r="G26" s="28">
        <v>1052.5</v>
      </c>
      <c r="H26" s="28">
        <v>184.97</v>
      </c>
      <c r="I26" s="28">
        <v>828.46</v>
      </c>
      <c r="J26" s="28">
        <v>708.62</v>
      </c>
      <c r="K26" s="28">
        <v>924.85</v>
      </c>
      <c r="L26" s="28">
        <v>870.14</v>
      </c>
      <c r="M26" s="28">
        <v>487.17</v>
      </c>
      <c r="N26" s="28">
        <v>250.12</v>
      </c>
      <c r="O26" s="28">
        <f t="shared" si="5"/>
        <v>8894.2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954.64</v>
      </c>
      <c r="C27" s="28">
        <v>710.8</v>
      </c>
      <c r="D27" s="28">
        <v>623.4</v>
      </c>
      <c r="E27" s="28">
        <v>190.42</v>
      </c>
      <c r="F27" s="28">
        <v>627.33</v>
      </c>
      <c r="G27" s="28">
        <v>845.1</v>
      </c>
      <c r="H27" s="28">
        <v>156.5</v>
      </c>
      <c r="I27" s="28">
        <v>661.25</v>
      </c>
      <c r="J27" s="28">
        <v>623.4</v>
      </c>
      <c r="K27" s="28">
        <v>812.55</v>
      </c>
      <c r="L27" s="28">
        <v>721.22</v>
      </c>
      <c r="M27" s="28">
        <v>408.2</v>
      </c>
      <c r="N27" s="28">
        <v>213.89</v>
      </c>
      <c r="O27" s="28">
        <f t="shared" si="5"/>
        <v>7548.700000000001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59622.05</v>
      </c>
      <c r="C29" s="28">
        <v>23751.77</v>
      </c>
      <c r="D29" s="28">
        <v>31077.21</v>
      </c>
      <c r="E29" s="28">
        <v>8905.18</v>
      </c>
      <c r="F29" s="28">
        <v>27185.6</v>
      </c>
      <c r="G29" s="28">
        <v>41675.02</v>
      </c>
      <c r="H29" s="28">
        <v>8416.59</v>
      </c>
      <c r="I29" s="28">
        <v>41749.33</v>
      </c>
      <c r="J29" s="28">
        <v>26440.1</v>
      </c>
      <c r="K29" s="28">
        <v>40927.97</v>
      </c>
      <c r="L29" s="28">
        <v>40745.52</v>
      </c>
      <c r="M29" s="28">
        <v>28850.74</v>
      </c>
      <c r="N29" s="28">
        <v>8468.36</v>
      </c>
      <c r="O29" s="28">
        <f t="shared" si="5"/>
        <v>387815.43999999994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-59015.09</v>
      </c>
      <c r="C31" s="28">
        <f aca="true" t="shared" si="7" ref="C31:O31">+C32+C34+C47+C48+C49+C54-C55</f>
        <v>-60792.17</v>
      </c>
      <c r="D31" s="28">
        <f t="shared" si="7"/>
        <v>-48496.79</v>
      </c>
      <c r="E31" s="28">
        <f t="shared" si="7"/>
        <v>-10270.789999999999</v>
      </c>
      <c r="F31" s="28">
        <f t="shared" si="7"/>
        <v>-40878.880000000005</v>
      </c>
      <c r="G31" s="28">
        <f t="shared" si="7"/>
        <v>-55620.990000000005</v>
      </c>
      <c r="H31" s="28">
        <f t="shared" si="7"/>
        <v>-9335.75</v>
      </c>
      <c r="I31" s="28">
        <f t="shared" si="7"/>
        <v>-69194.34</v>
      </c>
      <c r="J31" s="28">
        <f t="shared" si="7"/>
        <v>-44816.36</v>
      </c>
      <c r="K31" s="28">
        <f t="shared" si="7"/>
        <v>-40685.95</v>
      </c>
      <c r="L31" s="28">
        <f t="shared" si="7"/>
        <v>-34028.13</v>
      </c>
      <c r="M31" s="28">
        <f t="shared" si="7"/>
        <v>-25338.2</v>
      </c>
      <c r="N31" s="28">
        <f t="shared" si="7"/>
        <v>-18317.52</v>
      </c>
      <c r="O31" s="28">
        <f t="shared" si="7"/>
        <v>-516790.96</v>
      </c>
    </row>
    <row r="32" spans="1:15" ht="18.75" customHeight="1">
      <c r="A32" s="26" t="s">
        <v>38</v>
      </c>
      <c r="B32" s="29">
        <f>+B33</f>
        <v>-52945.2</v>
      </c>
      <c r="C32" s="29">
        <f>+C33</f>
        <v>-55422.4</v>
      </c>
      <c r="D32" s="29">
        <f aca="true" t="shared" si="8" ref="D32:O32">+D33</f>
        <v>-44484</v>
      </c>
      <c r="E32" s="29">
        <f t="shared" si="8"/>
        <v>-9068.4</v>
      </c>
      <c r="F32" s="29">
        <f t="shared" si="8"/>
        <v>-32155.2</v>
      </c>
      <c r="G32" s="29">
        <f t="shared" si="8"/>
        <v>-45610.4</v>
      </c>
      <c r="H32" s="29">
        <f t="shared" si="8"/>
        <v>-8307.2</v>
      </c>
      <c r="I32" s="29">
        <f t="shared" si="8"/>
        <v>-64587.6</v>
      </c>
      <c r="J32" s="29">
        <f t="shared" si="8"/>
        <v>-40876</v>
      </c>
      <c r="K32" s="29">
        <f t="shared" si="8"/>
        <v>-35543.2</v>
      </c>
      <c r="L32" s="29">
        <f t="shared" si="8"/>
        <v>-29189.6</v>
      </c>
      <c r="M32" s="29">
        <f t="shared" si="8"/>
        <v>-22629.2</v>
      </c>
      <c r="N32" s="29">
        <f t="shared" si="8"/>
        <v>-16926.8</v>
      </c>
      <c r="O32" s="29">
        <f t="shared" si="8"/>
        <v>-457745.2</v>
      </c>
    </row>
    <row r="33" spans="1:26" ht="18.75" customHeight="1">
      <c r="A33" s="27" t="s">
        <v>39</v>
      </c>
      <c r="B33" s="16">
        <f>ROUND((-B9)*$G$3,2)</f>
        <v>-52945.2</v>
      </c>
      <c r="C33" s="16">
        <f aca="true" t="shared" si="9" ref="C33:N33">ROUND((-C9)*$G$3,2)</f>
        <v>-55422.4</v>
      </c>
      <c r="D33" s="16">
        <f t="shared" si="9"/>
        <v>-44484</v>
      </c>
      <c r="E33" s="16">
        <f t="shared" si="9"/>
        <v>-9068.4</v>
      </c>
      <c r="F33" s="16">
        <f t="shared" si="9"/>
        <v>-32155.2</v>
      </c>
      <c r="G33" s="16">
        <f t="shared" si="9"/>
        <v>-45610.4</v>
      </c>
      <c r="H33" s="16">
        <f t="shared" si="9"/>
        <v>-8307.2</v>
      </c>
      <c r="I33" s="16">
        <f t="shared" si="9"/>
        <v>-64587.6</v>
      </c>
      <c r="J33" s="16">
        <f t="shared" si="9"/>
        <v>-40876</v>
      </c>
      <c r="K33" s="16">
        <f t="shared" si="9"/>
        <v>-35543.2</v>
      </c>
      <c r="L33" s="16">
        <f t="shared" si="9"/>
        <v>-29189.6</v>
      </c>
      <c r="M33" s="16">
        <f t="shared" si="9"/>
        <v>-22629.2</v>
      </c>
      <c r="N33" s="16">
        <f t="shared" si="9"/>
        <v>-16926.8</v>
      </c>
      <c r="O33" s="30">
        <f aca="true" t="shared" si="10" ref="O33:O55">SUM(B33:N33)</f>
        <v>-457745.2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-6069.89</v>
      </c>
      <c r="C34" s="29">
        <f aca="true" t="shared" si="11" ref="C34:O34">SUM(C35:C45)</f>
        <v>-5369.77</v>
      </c>
      <c r="D34" s="29">
        <f t="shared" si="11"/>
        <v>-4012.79</v>
      </c>
      <c r="E34" s="29">
        <f t="shared" si="11"/>
        <v>-1202.39</v>
      </c>
      <c r="F34" s="29">
        <f t="shared" si="11"/>
        <v>-8723.68</v>
      </c>
      <c r="G34" s="29">
        <f t="shared" si="11"/>
        <v>-10010.59</v>
      </c>
      <c r="H34" s="29">
        <f t="shared" si="11"/>
        <v>-1028.55</v>
      </c>
      <c r="I34" s="29">
        <f t="shared" si="11"/>
        <v>-4606.74</v>
      </c>
      <c r="J34" s="29">
        <f t="shared" si="11"/>
        <v>-3940.36</v>
      </c>
      <c r="K34" s="29">
        <f t="shared" si="11"/>
        <v>-5142.75</v>
      </c>
      <c r="L34" s="29">
        <f t="shared" si="11"/>
        <v>-4838.53</v>
      </c>
      <c r="M34" s="29">
        <f t="shared" si="11"/>
        <v>-2709</v>
      </c>
      <c r="N34" s="29">
        <f t="shared" si="11"/>
        <v>-1390.72</v>
      </c>
      <c r="O34" s="29">
        <f t="shared" si="11"/>
        <v>-59045.76</v>
      </c>
    </row>
    <row r="35" spans="1:26" ht="18.75" customHeight="1">
      <c r="A35" s="27" t="s">
        <v>41</v>
      </c>
      <c r="B35" s="31">
        <v>0</v>
      </c>
      <c r="C35" s="31">
        <v>-792</v>
      </c>
      <c r="D35" s="31">
        <v>0</v>
      </c>
      <c r="E35" s="31">
        <v>0</v>
      </c>
      <c r="F35" s="31">
        <v>-4638.46</v>
      </c>
      <c r="G35" s="31">
        <v>-4158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-9588.46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-6069.89</v>
      </c>
      <c r="C43" s="31">
        <v>-4577.77</v>
      </c>
      <c r="D43" s="31">
        <v>-4012.79</v>
      </c>
      <c r="E43" s="31">
        <v>-1202.39</v>
      </c>
      <c r="F43" s="31">
        <v>-4085.22</v>
      </c>
      <c r="G43" s="31">
        <v>-5852.59</v>
      </c>
      <c r="H43" s="31">
        <v>-1028.55</v>
      </c>
      <c r="I43" s="31">
        <v>-4606.74</v>
      </c>
      <c r="J43" s="31">
        <v>-3940.36</v>
      </c>
      <c r="K43" s="31">
        <v>-5142.75</v>
      </c>
      <c r="L43" s="31">
        <v>-4838.53</v>
      </c>
      <c r="M43" s="31">
        <v>-2709</v>
      </c>
      <c r="N43" s="31">
        <v>-1390.72</v>
      </c>
      <c r="O43" s="31">
        <f>SUM(B43:N43)</f>
        <v>-49457.3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59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-89422.99</v>
      </c>
      <c r="C50" s="33">
        <v>-82789.87</v>
      </c>
      <c r="D50" s="33">
        <v>-62879.98</v>
      </c>
      <c r="E50" s="33">
        <v>-27032.15</v>
      </c>
      <c r="F50" s="33">
        <v>-80349.45</v>
      </c>
      <c r="G50" s="33">
        <v>-117307.13</v>
      </c>
      <c r="H50" s="33">
        <v>-21777.46</v>
      </c>
      <c r="I50" s="33">
        <v>-90137.95</v>
      </c>
      <c r="J50" s="33">
        <v>-69325.39</v>
      </c>
      <c r="K50" s="33">
        <v>-72434.44</v>
      </c>
      <c r="L50" s="33">
        <v>-68731.99</v>
      </c>
      <c r="M50" s="33">
        <v>-27433.7</v>
      </c>
      <c r="N50" s="33">
        <v>-12790.39</v>
      </c>
      <c r="O50" s="31">
        <f t="shared" si="10"/>
        <v>-822412.89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89422.99</v>
      </c>
      <c r="C51" s="33">
        <v>82789.87</v>
      </c>
      <c r="D51" s="33">
        <v>62879.98</v>
      </c>
      <c r="E51" s="33">
        <v>27032.15</v>
      </c>
      <c r="F51" s="33">
        <v>80349.45</v>
      </c>
      <c r="G51" s="33">
        <v>117307.13</v>
      </c>
      <c r="H51" s="33">
        <v>21777.46</v>
      </c>
      <c r="I51" s="33">
        <v>90137.95</v>
      </c>
      <c r="J51" s="33">
        <v>69325.39</v>
      </c>
      <c r="K51" s="33">
        <v>72434.44</v>
      </c>
      <c r="L51" s="33">
        <v>68731.99</v>
      </c>
      <c r="M51" s="33">
        <v>27433.7</v>
      </c>
      <c r="N51" s="33">
        <v>12790.39</v>
      </c>
      <c r="O51" s="31">
        <f t="shared" si="10"/>
        <v>822412.89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1380804.83</v>
      </c>
      <c r="C53" s="34">
        <f aca="true" t="shared" si="13" ref="C53:N53">+C20+C31</f>
        <v>1006286.61</v>
      </c>
      <c r="D53" s="34">
        <f t="shared" si="13"/>
        <v>896175.4800000002</v>
      </c>
      <c r="E53" s="34">
        <f t="shared" si="13"/>
        <v>273117.23</v>
      </c>
      <c r="F53" s="34">
        <f t="shared" si="13"/>
        <v>917395.38</v>
      </c>
      <c r="G53" s="34">
        <f t="shared" si="13"/>
        <v>1319504.8599999999</v>
      </c>
      <c r="H53" s="34">
        <f t="shared" si="13"/>
        <v>232252.94</v>
      </c>
      <c r="I53" s="34">
        <f t="shared" si="13"/>
        <v>1020545.7400000001</v>
      </c>
      <c r="J53" s="34">
        <f t="shared" si="13"/>
        <v>876956.47</v>
      </c>
      <c r="K53" s="34">
        <f t="shared" si="13"/>
        <v>1169302</v>
      </c>
      <c r="L53" s="34">
        <f t="shared" si="13"/>
        <v>1107323.1999999997</v>
      </c>
      <c r="M53" s="34">
        <f t="shared" si="13"/>
        <v>618705.04</v>
      </c>
      <c r="N53" s="34">
        <f t="shared" si="13"/>
        <v>312703.02999999997</v>
      </c>
      <c r="O53" s="34">
        <f>SUM(B53:N53)</f>
        <v>11131072.81</v>
      </c>
      <c r="P53"/>
      <c r="Q53" s="41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1380804.83</v>
      </c>
      <c r="C59" s="42">
        <f t="shared" si="14"/>
        <v>1006286.61</v>
      </c>
      <c r="D59" s="42">
        <f t="shared" si="14"/>
        <v>896175.48</v>
      </c>
      <c r="E59" s="42">
        <f t="shared" si="14"/>
        <v>273117.22</v>
      </c>
      <c r="F59" s="42">
        <f t="shared" si="14"/>
        <v>917395.38</v>
      </c>
      <c r="G59" s="42">
        <f t="shared" si="14"/>
        <v>1319504.86</v>
      </c>
      <c r="H59" s="42">
        <f t="shared" si="14"/>
        <v>232252.95</v>
      </c>
      <c r="I59" s="42">
        <f t="shared" si="14"/>
        <v>1020545.74</v>
      </c>
      <c r="J59" s="42">
        <f t="shared" si="14"/>
        <v>876956.47</v>
      </c>
      <c r="K59" s="42">
        <f t="shared" si="14"/>
        <v>1169302</v>
      </c>
      <c r="L59" s="42">
        <f t="shared" si="14"/>
        <v>1107323.2</v>
      </c>
      <c r="M59" s="42">
        <f t="shared" si="14"/>
        <v>618705.03</v>
      </c>
      <c r="N59" s="42">
        <f t="shared" si="14"/>
        <v>312703.02</v>
      </c>
      <c r="O59" s="34">
        <f t="shared" si="14"/>
        <v>11131072.79</v>
      </c>
      <c r="Q59"/>
    </row>
    <row r="60" spans="1:18" ht="18.75" customHeight="1">
      <c r="A60" s="26" t="s">
        <v>54</v>
      </c>
      <c r="B60" s="42">
        <v>1136386.02</v>
      </c>
      <c r="C60" s="42">
        <v>731176.86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1867562.88</v>
      </c>
      <c r="P60"/>
      <c r="Q60"/>
      <c r="R60" s="41"/>
    </row>
    <row r="61" spans="1:16" ht="18.75" customHeight="1">
      <c r="A61" s="26" t="s">
        <v>55</v>
      </c>
      <c r="B61" s="42">
        <v>244418.81</v>
      </c>
      <c r="C61" s="42">
        <v>275109.75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519528.56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896175.48</v>
      </c>
      <c r="E62" s="43">
        <v>0</v>
      </c>
      <c r="F62" s="43">
        <v>0</v>
      </c>
      <c r="G62" s="43">
        <v>0</v>
      </c>
      <c r="H62" s="42">
        <v>232252.95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1128428.43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273117.22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273117.22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917395.38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917395.38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1319504.86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1319504.86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1020545.74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1020545.74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876956.47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876956.47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1169302</v>
      </c>
      <c r="L68" s="29">
        <v>1107323.2</v>
      </c>
      <c r="M68" s="43">
        <v>0</v>
      </c>
      <c r="N68" s="43">
        <v>0</v>
      </c>
      <c r="O68" s="34">
        <f t="shared" si="15"/>
        <v>2276625.2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618705.03</v>
      </c>
      <c r="N69" s="43">
        <v>0</v>
      </c>
      <c r="O69" s="34">
        <f t="shared" si="15"/>
        <v>618705.03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312703.02</v>
      </c>
      <c r="O70" s="46">
        <f t="shared" si="15"/>
        <v>312703.02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3.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3.5">
      <c r="N75" s="53"/>
    </row>
    <row r="76" ht="13.5">
      <c r="N76" s="53"/>
    </row>
    <row r="77" ht="14.25">
      <c r="N77" s="53"/>
    </row>
    <row r="78" ht="13.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2023-01-17T11:55:39Z</dcterms:modified>
  <cp:category/>
  <cp:version/>
  <cp:contentType/>
  <cp:contentStatus/>
</cp:coreProperties>
</file>