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<sst xmlns="http://schemas.openxmlformats.org/spreadsheetml/2006/main" count="89" uniqueCount="86">
  <si>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</si>
  <si>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</si>
  <si>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</si>
  <si>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</si>
  <si>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</si>
  <si>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</si>
  <si>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</si>
  <si>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</si>
  <si>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</si>
  <si>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</si>
  <si>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</si>
  <si>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</si>
  <si>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</si>
  <si>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</si>
  <si>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</si>
  <si>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</si>
  <si>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</si>
  <si>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</si>
  <si>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</si>
  <si>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</si>
  <si>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</si>
  <si>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</si>
  <si>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</si>
  <si>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</si>
  <si>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</si>
  <si>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</si>
  <si>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</si>
  <si>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</si>
  <si>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</si>
  <si>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</si>
  <si>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</si>
  <si>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</si>
  <si>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</si>
  <si>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</si>
  <si>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</si>
  <si>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</si>
  <si>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</si>
  <si>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</si>
  <si>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</si>
  <si>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</si>
  <si>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</si>
  <si>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</si>
  <si>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</si>
  <si>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</si>
  <si>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</si>
  <si>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</si>
  <si>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</si>
  <si>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</si>
  <si>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</si>
  <si>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</si>
  <si>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</si>
  <si>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</si>
  <si>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</si>
  <si>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</si>
  <si>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</si>
  <si>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</si>
  <si>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</si>
  <si>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</si>
  <si>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</si>
  <si>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</si>
  <si>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</si>
  <si>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</si>
  <si>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</si>
  <si>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</si>
  <si>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</si>
  <si>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</si>
  <si>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</si>
  <si>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</si>
  <si>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</si>
  <si>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</si>
  <si>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</si>
  <si>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</si>
  <si>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</si>
  <si>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</si>
  <si>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</si>
  <si>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</si>
  <si>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</si>
  <si>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</si>
  <si>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</si>
  <si>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</si>
  <si>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</si>
  <si>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</si>
  <si>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01/12/22 - VENCIMENTO 08/12/22</t>
  </si>
  <si>
    <t>5.4. Revisão de Remuneração pelo Serviço Atende (1)</t>
  </si>
  <si>
    <t xml:space="preserve">          (1) Revisão de remuneração do serviço atende, glosa de veículos e H.E., mês de outubro/22.</t>
  </si>
  <si>
    <t>1.1. Pagantes sem Bilhete Único (1.1.1. + 1.1.2.)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</si>
</sst>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72</xdr:row>
      <xdr:rowOff>0</xdr:rowOff>
    </xdr:from>
    <xdr:to>
      <xdr:col>2</xdr:col>
      <xdr:colOff>600075</xdr:colOff>
      <xdr:row>72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3640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403572</v>
      </c>
      <c r="C7" s="9">
        <f t="shared" si="0"/>
        <v>282937</v>
      </c>
      <c r="D7" s="9">
        <f t="shared" si="0"/>
        <v>287095</v>
      </c>
      <c r="E7" s="9">
        <f t="shared" si="0"/>
        <v>71602</v>
      </c>
      <c r="F7" s="9">
        <f t="shared" si="0"/>
        <v>236593</v>
      </c>
      <c r="G7" s="9">
        <f t="shared" si="0"/>
        <v>384292</v>
      </c>
      <c r="H7" s="9">
        <f t="shared" si="0"/>
        <v>44008</v>
      </c>
      <c r="I7" s="9">
        <f t="shared" si="0"/>
        <v>309564</v>
      </c>
      <c r="J7" s="9">
        <f t="shared" si="0"/>
        <v>237018</v>
      </c>
      <c r="K7" s="9">
        <f t="shared" si="0"/>
        <v>367362</v>
      </c>
      <c r="L7" s="9">
        <f t="shared" si="0"/>
        <v>280227</v>
      </c>
      <c r="M7" s="9">
        <f t="shared" si="0"/>
        <v>136357</v>
      </c>
      <c r="N7" s="9">
        <f t="shared" si="0"/>
        <v>88342</v>
      </c>
      <c r="O7" s="9">
        <f t="shared" si="0"/>
        <v>3128969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85</v>
      </c>
      <c r="B8" s="11">
        <f aca="true" t="shared" si="1" ref="B8:O8">B9+B10</f>
        <v>13092</v>
      </c>
      <c r="C8" s="11">
        <f t="shared" si="1"/>
        <v>13834</v>
      </c>
      <c r="D8" s="11">
        <f t="shared" si="1"/>
        <v>10717</v>
      </c>
      <c r="E8" s="11">
        <f t="shared" si="1"/>
        <v>2444</v>
      </c>
      <c r="F8" s="11">
        <f t="shared" si="1"/>
        <v>8081</v>
      </c>
      <c r="G8" s="11">
        <f t="shared" si="1"/>
        <v>11496</v>
      </c>
      <c r="H8" s="11">
        <f t="shared" si="1"/>
        <v>2083</v>
      </c>
      <c r="I8" s="11">
        <f t="shared" si="1"/>
        <v>17129</v>
      </c>
      <c r="J8" s="11">
        <f t="shared" si="1"/>
        <v>10701</v>
      </c>
      <c r="K8" s="11">
        <f t="shared" si="1"/>
        <v>8648</v>
      </c>
      <c r="L8" s="11">
        <f t="shared" si="1"/>
        <v>7363</v>
      </c>
      <c r="M8" s="11">
        <f t="shared" si="1"/>
        <v>5741</v>
      </c>
      <c r="N8" s="11">
        <f t="shared" si="1"/>
        <v>4462</v>
      </c>
      <c r="O8" s="11">
        <f t="shared" si="1"/>
        <v>115791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13092</v>
      </c>
      <c r="C9" s="11">
        <v>13834</v>
      </c>
      <c r="D9" s="11">
        <v>10717</v>
      </c>
      <c r="E9" s="11">
        <v>2444</v>
      </c>
      <c r="F9" s="11">
        <v>8081</v>
      </c>
      <c r="G9" s="11">
        <v>11496</v>
      </c>
      <c r="H9" s="11">
        <v>2083</v>
      </c>
      <c r="I9" s="11">
        <v>17126</v>
      </c>
      <c r="J9" s="11">
        <v>10701</v>
      </c>
      <c r="K9" s="11">
        <v>8631</v>
      </c>
      <c r="L9" s="11">
        <v>7363</v>
      </c>
      <c r="M9" s="11">
        <v>5729</v>
      </c>
      <c r="N9" s="11">
        <v>4453</v>
      </c>
      <c r="O9" s="11">
        <f>SUM(B9:N9)</f>
        <v>115750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17</v>
      </c>
      <c r="L10" s="13">
        <v>0</v>
      </c>
      <c r="M10" s="13">
        <v>12</v>
      </c>
      <c r="N10" s="13">
        <v>9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390480</v>
      </c>
      <c r="C11" s="13">
        <v>269103</v>
      </c>
      <c r="D11" s="13">
        <v>276378</v>
      </c>
      <c r="E11" s="13">
        <v>69158</v>
      </c>
      <c r="F11" s="13">
        <v>228512</v>
      </c>
      <c r="G11" s="13">
        <v>372796</v>
      </c>
      <c r="H11" s="13">
        <v>41925</v>
      </c>
      <c r="I11" s="13">
        <v>292435</v>
      </c>
      <c r="J11" s="13">
        <v>226317</v>
      </c>
      <c r="K11" s="13">
        <v>358714</v>
      </c>
      <c r="L11" s="13">
        <v>272864</v>
      </c>
      <c r="M11" s="13">
        <v>130616</v>
      </c>
      <c r="N11" s="13">
        <v>83880</v>
      </c>
      <c r="O11" s="11">
        <f>SUM(B11:N11)</f>
        <v>3013178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26686</v>
      </c>
      <c r="C12" s="13">
        <v>23563</v>
      </c>
      <c r="D12" s="13">
        <v>20242</v>
      </c>
      <c r="E12" s="13">
        <v>7163</v>
      </c>
      <c r="F12" s="13">
        <v>20897</v>
      </c>
      <c r="G12" s="13">
        <v>36109</v>
      </c>
      <c r="H12" s="13">
        <v>4302</v>
      </c>
      <c r="I12" s="13">
        <v>27690</v>
      </c>
      <c r="J12" s="13">
        <v>18427</v>
      </c>
      <c r="K12" s="13">
        <v>23202</v>
      </c>
      <c r="L12" s="13">
        <v>17428</v>
      </c>
      <c r="M12" s="13">
        <v>6461</v>
      </c>
      <c r="N12" s="13">
        <v>3488</v>
      </c>
      <c r="O12" s="11">
        <f>SUM(B12:N12)</f>
        <v>235658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363794</v>
      </c>
      <c r="C13" s="15">
        <f t="shared" si="2"/>
        <v>245540</v>
      </c>
      <c r="D13" s="15">
        <f t="shared" si="2"/>
        <v>256136</v>
      </c>
      <c r="E13" s="15">
        <f t="shared" si="2"/>
        <v>61995</v>
      </c>
      <c r="F13" s="15">
        <f t="shared" si="2"/>
        <v>207615</v>
      </c>
      <c r="G13" s="15">
        <f t="shared" si="2"/>
        <v>336687</v>
      </c>
      <c r="H13" s="15">
        <f t="shared" si="2"/>
        <v>37623</v>
      </c>
      <c r="I13" s="15">
        <f t="shared" si="2"/>
        <v>264745</v>
      </c>
      <c r="J13" s="15">
        <f t="shared" si="2"/>
        <v>207890</v>
      </c>
      <c r="K13" s="15">
        <f t="shared" si="2"/>
        <v>335512</v>
      </c>
      <c r="L13" s="15">
        <f t="shared" si="2"/>
        <v>255436</v>
      </c>
      <c r="M13" s="15">
        <f t="shared" si="2"/>
        <v>124155</v>
      </c>
      <c r="N13" s="15">
        <f t="shared" si="2"/>
        <v>80392</v>
      </c>
      <c r="O13" s="11">
        <f>SUM(B13:N13)</f>
        <v>2777520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1.140258778680354</v>
      </c>
      <c r="C18" s="19">
        <v>1.181440576558842</v>
      </c>
      <c r="D18" s="19">
        <v>1.185807728548566</v>
      </c>
      <c r="E18" s="19">
        <v>0.831101854686357</v>
      </c>
      <c r="F18" s="19">
        <v>1.286657306250191</v>
      </c>
      <c r="G18" s="19">
        <v>1.365936576606303</v>
      </c>
      <c r="H18" s="19">
        <v>1.56860689449794</v>
      </c>
      <c r="I18" s="19">
        <v>1.12528594385875</v>
      </c>
      <c r="J18" s="19">
        <v>1.253314300195438</v>
      </c>
      <c r="K18" s="19">
        <v>1.080656868144691</v>
      </c>
      <c r="L18" s="19">
        <v>1.160239848101358</v>
      </c>
      <c r="M18" s="19">
        <v>1.158498400820733</v>
      </c>
      <c r="N18" s="19">
        <v>1.030830284644293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1484491.4800000002</v>
      </c>
      <c r="C20" s="24">
        <f t="shared" si="3"/>
        <v>1089665.7700000003</v>
      </c>
      <c r="D20" s="24">
        <f t="shared" si="3"/>
        <v>966874.6900000002</v>
      </c>
      <c r="E20" s="24">
        <f t="shared" si="3"/>
        <v>293744.57</v>
      </c>
      <c r="F20" s="24">
        <f t="shared" si="3"/>
        <v>995437.6900000001</v>
      </c>
      <c r="G20" s="24">
        <f t="shared" si="3"/>
        <v>1434160.68</v>
      </c>
      <c r="H20" s="24">
        <f t="shared" si="3"/>
        <v>249908.49000000002</v>
      </c>
      <c r="I20" s="24">
        <f t="shared" si="3"/>
        <v>1137754.8399999999</v>
      </c>
      <c r="J20" s="24">
        <f t="shared" si="3"/>
        <v>964788.2899999999</v>
      </c>
      <c r="K20" s="24">
        <f t="shared" si="3"/>
        <v>1240499.13</v>
      </c>
      <c r="L20" s="24">
        <f t="shared" si="3"/>
        <v>1162913.74</v>
      </c>
      <c r="M20" s="24">
        <f t="shared" si="3"/>
        <v>653072.16</v>
      </c>
      <c r="N20" s="24">
        <f t="shared" si="3"/>
        <v>336449.97000000003</v>
      </c>
      <c r="O20" s="24">
        <f>O21+O22+O23+O24+O25+O26+O27+O28+O29</f>
        <v>12009761.5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1185048.82</v>
      </c>
      <c r="C21" s="28">
        <f t="shared" si="4"/>
        <v>858289.39</v>
      </c>
      <c r="D21" s="28">
        <f t="shared" si="4"/>
        <v>763787.54</v>
      </c>
      <c r="E21" s="28">
        <f t="shared" si="4"/>
        <v>325423.93</v>
      </c>
      <c r="F21" s="28">
        <f t="shared" si="4"/>
        <v>729558.17</v>
      </c>
      <c r="G21" s="28">
        <f t="shared" si="4"/>
        <v>975025.66</v>
      </c>
      <c r="H21" s="28">
        <f t="shared" si="4"/>
        <v>149913.25</v>
      </c>
      <c r="I21" s="28">
        <f t="shared" si="4"/>
        <v>932437.72</v>
      </c>
      <c r="J21" s="28">
        <f t="shared" si="4"/>
        <v>718069.73</v>
      </c>
      <c r="K21" s="28">
        <f t="shared" si="4"/>
        <v>1052014.56</v>
      </c>
      <c r="L21" s="28">
        <f t="shared" si="4"/>
        <v>913736.18</v>
      </c>
      <c r="M21" s="28">
        <f t="shared" si="4"/>
        <v>513056.85</v>
      </c>
      <c r="N21" s="28">
        <f t="shared" si="4"/>
        <v>300247.96</v>
      </c>
      <c r="O21" s="28">
        <f aca="true" t="shared" si="5" ref="O21:O29">SUM(B21:N21)</f>
        <v>9416609.76</v>
      </c>
    </row>
    <row r="22" spans="1:23" ht="18.75" customHeight="1">
      <c r="A22" s="26" t="s">
        <v>33</v>
      </c>
      <c r="B22" s="28">
        <f>IF(B18&lt;&gt;0,ROUND((B18-1)*B21,2),0)</f>
        <v>166213.5</v>
      </c>
      <c r="C22" s="28">
        <f aca="true" t="shared" si="6" ref="C22:N22">IF(C18&lt;&gt;0,ROUND((C18-1)*C21,2),0)</f>
        <v>155728.52</v>
      </c>
      <c r="D22" s="28">
        <f t="shared" si="6"/>
        <v>141917.63</v>
      </c>
      <c r="E22" s="28">
        <f t="shared" si="6"/>
        <v>-54963.5</v>
      </c>
      <c r="F22" s="28">
        <f t="shared" si="6"/>
        <v>209133.18</v>
      </c>
      <c r="G22" s="28">
        <f t="shared" si="6"/>
        <v>356797.55</v>
      </c>
      <c r="H22" s="28">
        <f t="shared" si="6"/>
        <v>85241.71</v>
      </c>
      <c r="I22" s="28">
        <f t="shared" si="6"/>
        <v>116821.34</v>
      </c>
      <c r="J22" s="28">
        <f t="shared" si="6"/>
        <v>181897.33</v>
      </c>
      <c r="K22" s="28">
        <f t="shared" si="6"/>
        <v>84852.2</v>
      </c>
      <c r="L22" s="28">
        <f t="shared" si="6"/>
        <v>146416.95</v>
      </c>
      <c r="M22" s="28">
        <f t="shared" si="6"/>
        <v>81318.69</v>
      </c>
      <c r="N22" s="28">
        <f t="shared" si="6"/>
        <v>9256.73</v>
      </c>
      <c r="O22" s="28">
        <f t="shared" si="5"/>
        <v>1680631.83</v>
      </c>
      <c r="W22" s="51"/>
    </row>
    <row r="23" spans="1:15" ht="18.75" customHeight="1">
      <c r="A23" s="26" t="s">
        <v>34</v>
      </c>
      <c r="B23" s="28">
        <v>67654.08</v>
      </c>
      <c r="C23" s="28">
        <v>46576.82</v>
      </c>
      <c r="D23" s="28">
        <v>30841.61</v>
      </c>
      <c r="E23" s="28">
        <v>12151.45</v>
      </c>
      <c r="F23" s="28">
        <v>36211.64</v>
      </c>
      <c r="G23" s="28">
        <v>56625.55</v>
      </c>
      <c r="H23" s="28">
        <v>6297.21</v>
      </c>
      <c r="I23" s="28">
        <v>43207.66</v>
      </c>
      <c r="J23" s="28">
        <v>40825.7</v>
      </c>
      <c r="K23" s="28">
        <v>58869.23</v>
      </c>
      <c r="L23" s="28">
        <v>58365.68</v>
      </c>
      <c r="M23" s="28">
        <v>27038.46</v>
      </c>
      <c r="N23" s="28">
        <v>16183.77</v>
      </c>
      <c r="O23" s="28">
        <f t="shared" si="5"/>
        <v>500848.86000000004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67</v>
      </c>
      <c r="B26" s="28">
        <v>1094.19</v>
      </c>
      <c r="C26" s="28">
        <v>818.04</v>
      </c>
      <c r="D26" s="28">
        <v>719.04</v>
      </c>
      <c r="E26" s="28">
        <v>218.84</v>
      </c>
      <c r="F26" s="28">
        <v>742.48</v>
      </c>
      <c r="G26" s="28">
        <v>1068.14</v>
      </c>
      <c r="H26" s="28">
        <v>184.97</v>
      </c>
      <c r="I26" s="28">
        <v>841.48</v>
      </c>
      <c r="J26" s="28">
        <v>719.04</v>
      </c>
      <c r="K26" s="28">
        <v>919.64</v>
      </c>
      <c r="L26" s="28">
        <v>862.32</v>
      </c>
      <c r="M26" s="28">
        <v>479.36</v>
      </c>
      <c r="N26" s="28">
        <v>250.11</v>
      </c>
      <c r="O26" s="28">
        <f t="shared" si="5"/>
        <v>8917.650000000001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623.4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7548.700000000001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</v>
      </c>
      <c r="O29" s="28">
        <f t="shared" si="5"/>
        <v>387815.37999999995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2"/>
    </row>
    <row r="31" spans="1:15" ht="18.75" customHeight="1">
      <c r="A31" s="14" t="s">
        <v>37</v>
      </c>
      <c r="B31" s="28">
        <f>+B32+B34+B47+B48+B49+B54-B55</f>
        <v>-19258.83</v>
      </c>
      <c r="C31" s="28">
        <f aca="true" t="shared" si="7" ref="C31:O31">+C32+C34+C47+C48+C49+C54-C55</f>
        <v>-56196.64</v>
      </c>
      <c r="D31" s="28">
        <f t="shared" si="7"/>
        <v>-50354.590000000004</v>
      </c>
      <c r="E31" s="28">
        <f t="shared" si="7"/>
        <v>-4735.0199999999995</v>
      </c>
      <c r="F31" s="28">
        <f t="shared" si="7"/>
        <v>-17474.09</v>
      </c>
      <c r="G31" s="28">
        <f t="shared" si="7"/>
        <v>-9311.670000000006</v>
      </c>
      <c r="H31" s="28">
        <f t="shared" si="7"/>
        <v>-1781.0400000000009</v>
      </c>
      <c r="I31" s="28">
        <f t="shared" si="7"/>
        <v>-48963.30999999998</v>
      </c>
      <c r="J31" s="28">
        <f t="shared" si="7"/>
        <v>-57521.07000000001</v>
      </c>
      <c r="K31" s="28">
        <f t="shared" si="7"/>
        <v>-102.48999999999796</v>
      </c>
      <c r="L31" s="28">
        <f t="shared" si="7"/>
        <v>-18622.140000000003</v>
      </c>
      <c r="M31" s="28">
        <f t="shared" si="7"/>
        <v>-14985.68</v>
      </c>
      <c r="N31" s="28">
        <f t="shared" si="7"/>
        <v>-24795.1</v>
      </c>
      <c r="O31" s="28">
        <f t="shared" si="7"/>
        <v>-324101.6700000002</v>
      </c>
    </row>
    <row r="32" spans="1:15" ht="18.75" customHeight="1">
      <c r="A32" s="26" t="s">
        <v>38</v>
      </c>
      <c r="B32" s="29">
        <f>+B33</f>
        <v>-57604.8</v>
      </c>
      <c r="C32" s="29">
        <f>+C33</f>
        <v>-60869.6</v>
      </c>
      <c r="D32" s="29">
        <f aca="true" t="shared" si="8" ref="D32:O32">+D33</f>
        <v>-47154.8</v>
      </c>
      <c r="E32" s="29">
        <f t="shared" si="8"/>
        <v>-10753.6</v>
      </c>
      <c r="F32" s="29">
        <f t="shared" si="8"/>
        <v>-35556.4</v>
      </c>
      <c r="G32" s="29">
        <f t="shared" si="8"/>
        <v>-50582.4</v>
      </c>
      <c r="H32" s="29">
        <f t="shared" si="8"/>
        <v>-9165.2</v>
      </c>
      <c r="I32" s="29">
        <f t="shared" si="8"/>
        <v>-75354.4</v>
      </c>
      <c r="J32" s="29">
        <f t="shared" si="8"/>
        <v>-47084.4</v>
      </c>
      <c r="K32" s="29">
        <f t="shared" si="8"/>
        <v>-37976.4</v>
      </c>
      <c r="L32" s="29">
        <f t="shared" si="8"/>
        <v>-32397.2</v>
      </c>
      <c r="M32" s="29">
        <f t="shared" si="8"/>
        <v>-25207.6</v>
      </c>
      <c r="N32" s="29">
        <f t="shared" si="8"/>
        <v>-19593.2</v>
      </c>
      <c r="O32" s="29">
        <f t="shared" si="8"/>
        <v>-509300.0000000001</v>
      </c>
    </row>
    <row r="33" spans="1:26" ht="18.75" customHeight="1">
      <c r="A33" s="27" t="s">
        <v>39</v>
      </c>
      <c r="B33" s="16">
        <f>ROUND((-B9)*$G$3,2)</f>
        <v>-57604.8</v>
      </c>
      <c r="C33" s="16">
        <f aca="true" t="shared" si="9" ref="C33:N33">ROUND((-C9)*$G$3,2)</f>
        <v>-60869.6</v>
      </c>
      <c r="D33" s="16">
        <f t="shared" si="9"/>
        <v>-47154.8</v>
      </c>
      <c r="E33" s="16">
        <f t="shared" si="9"/>
        <v>-10753.6</v>
      </c>
      <c r="F33" s="16">
        <f t="shared" si="9"/>
        <v>-35556.4</v>
      </c>
      <c r="G33" s="16">
        <f t="shared" si="9"/>
        <v>-50582.4</v>
      </c>
      <c r="H33" s="16">
        <f t="shared" si="9"/>
        <v>-9165.2</v>
      </c>
      <c r="I33" s="16">
        <f t="shared" si="9"/>
        <v>-75354.4</v>
      </c>
      <c r="J33" s="16">
        <f t="shared" si="9"/>
        <v>-47084.4</v>
      </c>
      <c r="K33" s="16">
        <f t="shared" si="9"/>
        <v>-37976.4</v>
      </c>
      <c r="L33" s="16">
        <f t="shared" si="9"/>
        <v>-32397.2</v>
      </c>
      <c r="M33" s="16">
        <f t="shared" si="9"/>
        <v>-25207.6</v>
      </c>
      <c r="N33" s="16">
        <f t="shared" si="9"/>
        <v>-19593.2</v>
      </c>
      <c r="O33" s="30">
        <f aca="true" t="shared" si="10" ref="O33:O55">SUM(B33:N33)</f>
        <v>-509300.0000000001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-4548.8</v>
      </c>
      <c r="D34" s="29">
        <f t="shared" si="11"/>
        <v>-3998.3</v>
      </c>
      <c r="E34" s="29">
        <f t="shared" si="11"/>
        <v>-1216.88</v>
      </c>
      <c r="F34" s="29">
        <f t="shared" si="11"/>
        <v>-4128.68</v>
      </c>
      <c r="G34" s="29">
        <f t="shared" si="11"/>
        <v>-5939.51</v>
      </c>
      <c r="H34" s="29">
        <f t="shared" si="11"/>
        <v>-1028.55</v>
      </c>
      <c r="I34" s="29">
        <f t="shared" si="11"/>
        <v>-4679.18</v>
      </c>
      <c r="J34" s="29">
        <f t="shared" si="11"/>
        <v>-3998.3</v>
      </c>
      <c r="K34" s="29">
        <f t="shared" si="11"/>
        <v>-5113.77</v>
      </c>
      <c r="L34" s="29">
        <f t="shared" si="11"/>
        <v>-4795.07</v>
      </c>
      <c r="M34" s="29">
        <f t="shared" si="11"/>
        <v>-2665.54</v>
      </c>
      <c r="N34" s="29">
        <f t="shared" si="11"/>
        <v>-1390.73</v>
      </c>
      <c r="O34" s="29">
        <f t="shared" si="11"/>
        <v>-49587.69000000001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6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47</v>
      </c>
      <c r="B43" s="31">
        <v>-6084.38</v>
      </c>
      <c r="C43" s="31">
        <v>-4548.8</v>
      </c>
      <c r="D43" s="31">
        <v>-3998.3</v>
      </c>
      <c r="E43" s="31">
        <v>-1216.88</v>
      </c>
      <c r="F43" s="31">
        <v>-4128.68</v>
      </c>
      <c r="G43" s="31">
        <v>-5939.51</v>
      </c>
      <c r="H43" s="31">
        <v>-1028.55</v>
      </c>
      <c r="I43" s="31">
        <v>-4679.18</v>
      </c>
      <c r="J43" s="31">
        <v>-3998.3</v>
      </c>
      <c r="K43" s="31">
        <v>-5113.77</v>
      </c>
      <c r="L43" s="31">
        <v>-4795.07</v>
      </c>
      <c r="M43" s="31">
        <v>-2665.54</v>
      </c>
      <c r="N43" s="31">
        <v>-1390.73</v>
      </c>
      <c r="O43" s="31">
        <f>SUM(B43:N43)</f>
        <v>-49587.69000000001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31">
        <f t="shared" si="10"/>
        <v>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73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31">
        <f t="shared" si="10"/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83</v>
      </c>
      <c r="B48" s="33">
        <v>44430.35</v>
      </c>
      <c r="C48" s="33">
        <v>9221.76</v>
      </c>
      <c r="D48" s="33">
        <v>798.51</v>
      </c>
      <c r="E48" s="33">
        <v>7235.46</v>
      </c>
      <c r="F48" s="33">
        <v>22210.99</v>
      </c>
      <c r="G48" s="33">
        <v>47210.24</v>
      </c>
      <c r="H48" s="33">
        <v>8412.71</v>
      </c>
      <c r="I48" s="33">
        <v>31070.27</v>
      </c>
      <c r="J48" s="33">
        <v>-6438.37</v>
      </c>
      <c r="K48" s="33">
        <v>42987.68</v>
      </c>
      <c r="L48" s="33">
        <v>18570.13</v>
      </c>
      <c r="M48" s="33">
        <v>12887.46</v>
      </c>
      <c r="N48" s="33">
        <v>-3811.17</v>
      </c>
      <c r="O48" s="31">
        <f>SUM(B48:N48)</f>
        <v>234786.01999999996</v>
      </c>
      <c r="P48"/>
      <c r="Q48" s="67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77</v>
      </c>
      <c r="B50" s="33">
        <v>-94217.59</v>
      </c>
      <c r="C50" s="33">
        <v>-88768.89</v>
      </c>
      <c r="D50" s="33">
        <v>-65978.8</v>
      </c>
      <c r="E50" s="33">
        <v>-28495.13</v>
      </c>
      <c r="F50" s="33">
        <v>-85520.97</v>
      </c>
      <c r="G50" s="33">
        <v>-130840.96</v>
      </c>
      <c r="H50" s="33">
        <v>-23607.23</v>
      </c>
      <c r="I50" s="33">
        <v>-98036.45</v>
      </c>
      <c r="J50" s="33">
        <v>-72952.49</v>
      </c>
      <c r="K50" s="33">
        <v>-75763.81</v>
      </c>
      <c r="L50" s="33">
        <v>-69790.43</v>
      </c>
      <c r="M50" s="33">
        <v>-29577.17</v>
      </c>
      <c r="N50" s="33">
        <v>-12949.55</v>
      </c>
      <c r="O50" s="31">
        <f t="shared" si="10"/>
        <v>-876499.4700000001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78</v>
      </c>
      <c r="B51" s="33">
        <v>94217.59</v>
      </c>
      <c r="C51" s="33">
        <v>88768.89</v>
      </c>
      <c r="D51" s="33">
        <v>65978.8</v>
      </c>
      <c r="E51" s="33">
        <v>28495.13</v>
      </c>
      <c r="F51" s="33">
        <v>85520.97</v>
      </c>
      <c r="G51" s="33">
        <v>130840.96</v>
      </c>
      <c r="H51" s="33">
        <v>23607.23</v>
      </c>
      <c r="I51" s="33">
        <v>98036.45</v>
      </c>
      <c r="J51" s="33">
        <v>72952.49</v>
      </c>
      <c r="K51" s="33">
        <v>75763.81</v>
      </c>
      <c r="L51" s="33">
        <v>69790.43</v>
      </c>
      <c r="M51" s="33">
        <v>29577.17</v>
      </c>
      <c r="N51" s="33">
        <v>12949.55</v>
      </c>
      <c r="O51" s="31">
        <f t="shared" si="10"/>
        <v>876499.4700000001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49</v>
      </c>
      <c r="B53" s="34">
        <f>+B20+B31</f>
        <v>1465232.6500000001</v>
      </c>
      <c r="C53" s="34">
        <f aca="true" t="shared" si="13" ref="C53:N53">+C20+C31</f>
        <v>1033469.1300000002</v>
      </c>
      <c r="D53" s="34">
        <f t="shared" si="13"/>
        <v>916520.1000000002</v>
      </c>
      <c r="E53" s="34">
        <f t="shared" si="13"/>
        <v>289009.55</v>
      </c>
      <c r="F53" s="34">
        <f t="shared" si="13"/>
        <v>977963.6000000001</v>
      </c>
      <c r="G53" s="34">
        <f t="shared" si="13"/>
        <v>1424849.01</v>
      </c>
      <c r="H53" s="34">
        <f t="shared" si="13"/>
        <v>248127.45</v>
      </c>
      <c r="I53" s="34">
        <f t="shared" si="13"/>
        <v>1088791.5299999998</v>
      </c>
      <c r="J53" s="34">
        <f t="shared" si="13"/>
        <v>907267.22</v>
      </c>
      <c r="K53" s="34">
        <f t="shared" si="13"/>
        <v>1240396.64</v>
      </c>
      <c r="L53" s="34">
        <f t="shared" si="13"/>
        <v>1144291.6</v>
      </c>
      <c r="M53" s="34">
        <f t="shared" si="13"/>
        <v>638086.48</v>
      </c>
      <c r="N53" s="34">
        <f t="shared" si="13"/>
        <v>311654.87000000005</v>
      </c>
      <c r="O53" s="34">
        <f>SUM(B53:N53)</f>
        <v>11685659.829999998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52</v>
      </c>
      <c r="B59" s="42">
        <f aca="true" t="shared" si="14" ref="B59:O59">SUM(B60:B70)</f>
        <v>1465232.6500000001</v>
      </c>
      <c r="C59" s="42">
        <f t="shared" si="14"/>
        <v>1033469.13</v>
      </c>
      <c r="D59" s="42">
        <f t="shared" si="14"/>
        <v>916520.1</v>
      </c>
      <c r="E59" s="42">
        <f t="shared" si="14"/>
        <v>289009.55</v>
      </c>
      <c r="F59" s="42">
        <f t="shared" si="14"/>
        <v>977963.61</v>
      </c>
      <c r="G59" s="42">
        <f t="shared" si="14"/>
        <v>1424849.02</v>
      </c>
      <c r="H59" s="42">
        <f t="shared" si="14"/>
        <v>248127.45</v>
      </c>
      <c r="I59" s="42">
        <f t="shared" si="14"/>
        <v>1088791.53</v>
      </c>
      <c r="J59" s="42">
        <f t="shared" si="14"/>
        <v>907267.22</v>
      </c>
      <c r="K59" s="42">
        <f t="shared" si="14"/>
        <v>1240396.64</v>
      </c>
      <c r="L59" s="42">
        <f t="shared" si="14"/>
        <v>1144291.6</v>
      </c>
      <c r="M59" s="42">
        <f t="shared" si="14"/>
        <v>638086.48</v>
      </c>
      <c r="N59" s="42">
        <f t="shared" si="14"/>
        <v>311654.87</v>
      </c>
      <c r="O59" s="34">
        <f t="shared" si="14"/>
        <v>11685659.85</v>
      </c>
      <c r="Q59"/>
    </row>
    <row r="60" spans="1:18" ht="18.75" customHeight="1">
      <c r="A60" s="26" t="s">
        <v>53</v>
      </c>
      <c r="B60" s="42">
        <v>1213414.31</v>
      </c>
      <c r="C60" s="42">
        <v>753330.36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1966744.67</v>
      </c>
      <c r="P60"/>
      <c r="Q60"/>
      <c r="R60" s="41"/>
    </row>
    <row r="61" spans="1:16" ht="18.75" customHeight="1">
      <c r="A61" s="26" t="s">
        <v>54</v>
      </c>
      <c r="B61" s="42">
        <v>251818.34</v>
      </c>
      <c r="C61" s="42">
        <v>280138.77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531957.11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916520.1</v>
      </c>
      <c r="E62" s="43">
        <v>0</v>
      </c>
      <c r="F62" s="43">
        <v>0</v>
      </c>
      <c r="G62" s="43">
        <v>0</v>
      </c>
      <c r="H62" s="42">
        <v>248127.45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1164647.55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289009.55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289009.55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977963.61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977963.61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1424849.02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1424849.02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1088791.53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1088791.53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907267.22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907267.22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1240396.64</v>
      </c>
      <c r="L68" s="29">
        <v>1144291.6</v>
      </c>
      <c r="M68" s="43">
        <v>0</v>
      </c>
      <c r="N68" s="43">
        <v>0</v>
      </c>
      <c r="O68" s="34">
        <f t="shared" si="15"/>
        <v>2384688.24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638086.48</v>
      </c>
      <c r="N69" s="43">
        <v>0</v>
      </c>
      <c r="O69" s="34">
        <f t="shared" si="15"/>
        <v>638086.48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311654.87</v>
      </c>
      <c r="O70" s="46">
        <f t="shared" si="15"/>
        <v>311654.87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ht="14.25">
      <c r="N73" s="53"/>
    </row>
    <row r="74" ht="13.5">
      <c r="N74" s="53"/>
    </row>
    <row r="75" ht="13.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spans="3:14" ht="13.5">
      <c r="C84" s="52"/>
      <c r="D84" s="52"/>
      <c r="E84" s="52"/>
      <c r="N84" s="53"/>
    </row>
    <row r="85" spans="3:14" ht="13.5">
      <c r="C85" s="52"/>
      <c r="E85" s="52"/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2023-01-17T11:58:44Z</dcterms:modified>
  <cp:category/>
  <cp:version/>
  <cp:contentType/>
  <cp:contentStatus/>
</cp:coreProperties>
</file>